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0620" activeTab="0"/>
  </bookViews>
  <sheets>
    <sheet name="סך התשלומים ששולמו בגין כל סוג " sheetId="1" r:id="rId1"/>
    <sheet name="פרוט עמלות והוצאות" sheetId="2" r:id="rId2"/>
    <sheet name="פרוט עמלות ניהול חיצוני" sheetId="3" r:id="rId3"/>
  </sheets>
  <definedNames>
    <definedName name="_xlfn.IFERROR" hidden="1">#NAME?</definedName>
    <definedName name="_xlnm.Print_Area" localSheetId="2">'פרוט עמלות ניהול חיצוני'!$C$2:$D$2</definedName>
  </definedNames>
  <calcPr fullCalcOnLoad="1"/>
</workbook>
</file>

<file path=xl/sharedStrings.xml><?xml version="1.0" encoding="utf-8"?>
<sst xmlns="http://schemas.openxmlformats.org/spreadsheetml/2006/main" count="123" uniqueCount="98">
  <si>
    <t>תאור</t>
  </si>
  <si>
    <t>אלפי ש''ח</t>
  </si>
  <si>
    <t>1. סה"כ עמלות קניה ומכירה</t>
  </si>
  <si>
    <t>2. סה"כ עמלות קסטודיאן</t>
  </si>
  <si>
    <t>א. סך עמלות קסטודיאן לצדדים קשורים</t>
  </si>
  <si>
    <t>ב. סך עמלות קסטודיאן לצדדים שאינם קשורים</t>
  </si>
  <si>
    <t>ב. סך הוצאות הנובעות ממימון פרויקטים לתשתיות</t>
  </si>
  <si>
    <t>4. סה"כ עמלות ניהול חיצוני</t>
  </si>
  <si>
    <t>ב. סך תשלומים הנובעים מהשקעה בקרנות השקעה בחו"ל</t>
  </si>
  <si>
    <t>ז. סך תשלומים בגין השקעה בקרנות נאמנות ישראליות</t>
  </si>
  <si>
    <t>ח. 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</si>
  <si>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</si>
  <si>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</si>
  <si>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</si>
  <si>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7. שיעור הוצאות ישירות</t>
  </si>
  <si>
    <t>ברוקרז-עמלות קניה ומכירה בגין עסקאות בני"ע סחירים</t>
  </si>
  <si>
    <t>צדדים קשורים</t>
  </si>
  <si>
    <t>סה"כ לצדדים קשורים</t>
  </si>
  <si>
    <t>צדדים שאינם קשורים</t>
  </si>
  <si>
    <t>פועלים סהר</t>
  </si>
  <si>
    <t>MERRILL LYNCH</t>
  </si>
  <si>
    <t>סה"כ לצדדים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</si>
  <si>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</si>
  <si>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</si>
  <si>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</si>
  <si>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</si>
  <si>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</si>
  <si>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</si>
  <si>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</si>
  <si>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סך הוצאות הנובעות מהשקעה בני"ע לא סחירים וממתן הלוואה</t>
  </si>
  <si>
    <t>הוצאה הנובעת מהשקעה בזכויות במקרקעין</t>
  </si>
  <si>
    <t>גוף/יחיד א</t>
  </si>
  <si>
    <t>גוף/יחיד ב</t>
  </si>
  <si>
    <t>סך הוצאות הנובעות מהשקעה בזכויות במקרקעין</t>
  </si>
  <si>
    <t>הוצאה הנובעת בעד ניהול תביעה או תובנה</t>
  </si>
  <si>
    <t>סך הוצאות הנובעות בעד ניהול תביעה או תובנה</t>
  </si>
  <si>
    <t>הוצאה הנובעת ממתן משכנתא</t>
  </si>
  <si>
    <t>סך הוצאות בעד מתן משכנתאות</t>
  </si>
  <si>
    <t>סך הכול עמלות והוצאות</t>
  </si>
  <si>
    <t>תשלום הנובע מהשקעה בקרנות השקעה בישראלים</t>
  </si>
  <si>
    <t>פרוט מהשקעות בקרנות השקעה בישראל</t>
  </si>
  <si>
    <t>סך תשלומים הנובעים מהשקעה בקרנות השקעה בישראלים</t>
  </si>
  <si>
    <t>תשלום הנובע מהשקעה בקרנות השקעה בחו"ל</t>
  </si>
  <si>
    <t>פרוט מהשקעות בקרנות השקעה בחו"ל</t>
  </si>
  <si>
    <t>סך תשלומים הנובעים מהשקעה בקרנות השקעה בחו"ל</t>
  </si>
  <si>
    <t>תשלום למנהל תיקים ישראלי</t>
  </si>
  <si>
    <t>סך תשלומים למנהלי תיקים ישראליים</t>
  </si>
  <si>
    <t>תשלום למנהל תיקים זר</t>
  </si>
  <si>
    <t>סך תשלומים למנהלי תיקים זרים</t>
  </si>
  <si>
    <t>תשלום בגין השקעה בקרנות נאמנות</t>
  </si>
  <si>
    <t>קרן נאמנות ישראלים</t>
  </si>
  <si>
    <t>סה"כ קרן נאמנות ישראלים</t>
  </si>
  <si>
    <t>קרן חוץ</t>
  </si>
  <si>
    <t>סה"כ קרנות נאמנות חוץ</t>
  </si>
  <si>
    <t>סך תשלומים בגין השקעה בקרנות נאמנות</t>
  </si>
  <si>
    <t>סך הכול עמלות ניהול חיצוני</t>
  </si>
  <si>
    <t>בנק לאומי</t>
  </si>
  <si>
    <t>הראל סל</t>
  </si>
  <si>
    <t>א. סך עמלות קניה ומכירה לצדדים קשורים</t>
  </si>
  <si>
    <t>ב. סך עמלות קניה ומכירה לצדדים שאינם קשורים</t>
  </si>
  <si>
    <t>3. סה"כ מהשקעות לא סחירות</t>
  </si>
  <si>
    <t>ג. סך הוצאות הנובעות מהשקעה בזכויות מקרקעין</t>
  </si>
  <si>
    <t>א. סך תשלומים הנובעים מהשקעה בקרנות השקעה בישראל</t>
  </si>
  <si>
    <t>ג. סך תשלומים למנהלי תיקים ישראלים בגין השקעות בחו"ל</t>
  </si>
  <si>
    <t>ד. סך תשלומים למנהלי תיקים זרים</t>
  </si>
  <si>
    <t>6. סה"כ הכול הוצאות ישירות</t>
  </si>
  <si>
    <t xml:space="preserve"> סך הכל יתרת נכסים ממוצעת</t>
  </si>
  <si>
    <t>א. סך הוצאות הנובעות מהשקעה בניירות ערך לא סחירים שאינם לצורך מימון פרויקטים לתשתיות</t>
  </si>
  <si>
    <t>גורם א</t>
  </si>
  <si>
    <t>מיטב ד"ש</t>
  </si>
  <si>
    <t>COMGEST GROWTH EUROPE-EUR</t>
  </si>
  <si>
    <t>תכלית גלובל</t>
  </si>
  <si>
    <t>KRANESH BOSERA MSCI CHINA</t>
  </si>
  <si>
    <t>פימי 6</t>
  </si>
  <si>
    <t>LUX LF FD-LONG TERM GR-K</t>
  </si>
  <si>
    <t>פסגות קרנות נאמנות בע"מ</t>
  </si>
  <si>
    <t>ה. סך תשלומים בגין השקעה בקרנות סל ישראליות</t>
  </si>
  <si>
    <t>ו. סך תשלומים בגין השקעה בקרנות סל זרות</t>
  </si>
  <si>
    <t>תשלום בגין השקעה בקרנות סל</t>
  </si>
  <si>
    <t>קרנות סל ישראלים</t>
  </si>
  <si>
    <t>סה"כ קרנות סל ישראלים</t>
  </si>
  <si>
    <t>קרנות סל זרה</t>
  </si>
  <si>
    <t>סה"כ קרנות סל זרות</t>
  </si>
  <si>
    <t>סך תשלומים בגין השקעה בקרנות סל</t>
  </si>
  <si>
    <t>קסם תעודות סל ומוצרי מדדי</t>
  </si>
  <si>
    <t>הראל ניהול קרנות נאמנות ב</t>
  </si>
  <si>
    <t>הראל סל בע"מ</t>
  </si>
  <si>
    <t xml:space="preserve">  קרן השתלמות לעובדי האוניברסיטה העברית  סך התשלומים ששולמו בגין כל סוג של הוצאה ישירה לשנה המסתיימת ביום : 31/12/2020  נספח 1 </t>
  </si>
  <si>
    <t xml:space="preserve">  קרן השתלמות לעובדי האוניברסיטה העברית  סך התשלומים ששולמו בגין כל סוג של הוצאה ישירה לשנה המסתיימת ביום : 31/12/2020  נספח 2 </t>
  </si>
  <si>
    <t xml:space="preserve">  קרן השתלמות לעובדי האוניברסיטה העברית   סך התשלומים ששולמו בגין כל סוג של הוצאה ישירה לשנה המסתיימת ביום : 31/12/2020 נספח 3 </t>
  </si>
  <si>
    <t>מגדל קרנות נאמנות בע"מ</t>
  </si>
  <si>
    <t>Harbourvest Global 17</t>
  </si>
  <si>
    <t>Harbourvest Global 18</t>
  </si>
  <si>
    <t>Pantheon GCO IV</t>
  </si>
  <si>
    <t>Pantheon GSF VI</t>
  </si>
  <si>
    <t>א. שיעור סך ההוצאות הישירות, שההוצאה בגינן מוגבלת לשיעור של 0.25% לפי התקנות (באחוזים) (סיכום סעיפים 3א, 4, 5ב חלקי סך נכסים לסוף שנה קודמת)</t>
  </si>
  <si>
    <t>ב. שיעור סך הוצאות ישירות מסך נכסים לסוף שנה קודמת (באחוזים) (סעיף 6 חלקי סך נכסים לסוף שנה קודמת)</t>
  </si>
  <si>
    <t xml:space="preserve">סך הכל נכסים לסוף שנה קודמת </t>
  </si>
</sst>
</file>

<file path=xl/styles.xml><?xml version="1.0" encoding="utf-8"?>
<styleSheet xmlns="http://schemas.openxmlformats.org/spreadsheetml/2006/main">
  <numFmts count="2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_(* #,##0.0_);_(* \(#,##0.0\);_(* &quot;-&quot;??_);_(@_)"/>
    <numFmt numFmtId="174" formatCode="_(* #,##0_);_(* \(#,##0\);_(* &quot;-&quot;??_);_(@_)"/>
    <numFmt numFmtId="175" formatCode="_ * #,##0.0_ ;_ * \-#,##0.0_ ;_ * &quot;-&quot;??_ ;_ @_ "/>
    <numFmt numFmtId="176" formatCode="_ * #,##0_ ;_ * \-#,##0_ ;_ * &quot;-&quot;??_ ;_ @_ "/>
    <numFmt numFmtId="177" formatCode="#,##0.0"/>
    <numFmt numFmtId="178" formatCode="0.000"/>
    <numFmt numFmtId="179" formatCode="#,##0.000"/>
    <numFmt numFmtId="180" formatCode="#,##0.0000"/>
    <numFmt numFmtId="181" formatCode="0.0"/>
    <numFmt numFmtId="182" formatCode="0.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2"/>
      <color indexed="8"/>
      <name val="David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2"/>
      <color theme="1"/>
      <name val="Davi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169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readingOrder="2"/>
    </xf>
    <xf numFmtId="0" fontId="35" fillId="0" borderId="0" xfId="0" applyFont="1" applyAlignment="1">
      <alignment readingOrder="2"/>
    </xf>
    <xf numFmtId="0" fontId="35" fillId="0" borderId="0" xfId="0" applyFont="1" applyAlignment="1">
      <alignment/>
    </xf>
    <xf numFmtId="0" fontId="0" fillId="0" borderId="0" xfId="0" applyFill="1" applyAlignment="1">
      <alignment horizontal="right"/>
    </xf>
    <xf numFmtId="0" fontId="35" fillId="0" borderId="0" xfId="0" applyFont="1" applyAlignment="1">
      <alignment horizontal="right" readingOrder="2"/>
    </xf>
    <xf numFmtId="0" fontId="35" fillId="0" borderId="0" xfId="0" applyFont="1" applyAlignment="1">
      <alignment horizontal="right"/>
    </xf>
    <xf numFmtId="0" fontId="0" fillId="0" borderId="0" xfId="0" applyAlignment="1">
      <alignment horizontal="right"/>
    </xf>
    <xf numFmtId="174" fontId="0" fillId="0" borderId="0" xfId="33" applyNumberFormat="1" applyFont="1" applyAlignment="1">
      <alignment/>
    </xf>
    <xf numFmtId="174" fontId="35" fillId="0" borderId="0" xfId="33" applyNumberFormat="1" applyFont="1" applyAlignment="1">
      <alignment/>
    </xf>
    <xf numFmtId="174" fontId="35" fillId="0" borderId="0" xfId="33" applyNumberFormat="1" applyFont="1" applyFill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right" readingOrder="2"/>
    </xf>
    <xf numFmtId="0" fontId="35" fillId="0" borderId="0" xfId="0" applyFont="1" applyAlignment="1">
      <alignment horizontal="right" readingOrder="2"/>
    </xf>
    <xf numFmtId="0" fontId="0" fillId="0" borderId="0" xfId="0" applyFill="1" applyAlignment="1">
      <alignment readingOrder="2"/>
    </xf>
    <xf numFmtId="3" fontId="35" fillId="0" borderId="0" xfId="0" applyNumberFormat="1" applyFont="1" applyFill="1" applyAlignment="1">
      <alignment readingOrder="2"/>
    </xf>
    <xf numFmtId="10" fontId="35" fillId="0" borderId="0" xfId="38" applyNumberFormat="1" applyFont="1" applyFill="1" applyAlignment="1">
      <alignment readingOrder="2"/>
    </xf>
    <xf numFmtId="174" fontId="35" fillId="0" borderId="0" xfId="0" applyNumberFormat="1" applyFont="1" applyAlignment="1">
      <alignment/>
    </xf>
    <xf numFmtId="174" fontId="0" fillId="0" borderId="0" xfId="0" applyNumberFormat="1" applyAlignment="1">
      <alignment/>
    </xf>
    <xf numFmtId="171" fontId="0" fillId="0" borderId="0" xfId="33" applyFont="1" applyAlignment="1">
      <alignment/>
    </xf>
    <xf numFmtId="171" fontId="35" fillId="0" borderId="0" xfId="33" applyFont="1" applyAlignment="1">
      <alignment/>
    </xf>
    <xf numFmtId="171" fontId="0" fillId="0" borderId="0" xfId="33" applyFont="1" applyAlignment="1">
      <alignment/>
    </xf>
    <xf numFmtId="171" fontId="35" fillId="0" borderId="0" xfId="33" applyFont="1" applyFill="1" applyAlignment="1">
      <alignment/>
    </xf>
    <xf numFmtId="171" fontId="35" fillId="0" borderId="0" xfId="33" applyFont="1" applyAlignment="1">
      <alignment readingOrder="2"/>
    </xf>
    <xf numFmtId="171" fontId="35" fillId="0" borderId="0" xfId="33" applyFont="1" applyFill="1" applyAlignment="1">
      <alignment readingOrder="2"/>
    </xf>
    <xf numFmtId="171" fontId="0" fillId="0" borderId="0" xfId="33" applyFont="1" applyFill="1" applyAlignment="1">
      <alignment readingOrder="2"/>
    </xf>
    <xf numFmtId="43" fontId="0" fillId="0" borderId="0" xfId="0" applyNumberFormat="1" applyAlignment="1">
      <alignment/>
    </xf>
    <xf numFmtId="43" fontId="0" fillId="0" borderId="0" xfId="0" applyNumberFormat="1" applyFill="1" applyAlignment="1">
      <alignment horizontal="right"/>
    </xf>
    <xf numFmtId="174" fontId="0" fillId="0" borderId="0" xfId="33" applyNumberFormat="1" applyFont="1" applyFill="1" applyAlignment="1">
      <alignment/>
    </xf>
    <xf numFmtId="0" fontId="35" fillId="0" borderId="0" xfId="0" applyFont="1" applyFill="1" applyAlignment="1">
      <alignment horizontal="right" readingOrder="2"/>
    </xf>
    <xf numFmtId="171" fontId="35" fillId="0" borderId="0" xfId="33" applyNumberFormat="1" applyFont="1" applyAlignment="1">
      <alignment/>
    </xf>
    <xf numFmtId="0" fontId="35" fillId="0" borderId="0" xfId="0" applyFont="1" applyAlignment="1">
      <alignment horizontal="right" readingOrder="2"/>
    </xf>
    <xf numFmtId="171" fontId="35" fillId="0" borderId="0" xfId="33" applyFont="1" applyFill="1" applyAlignment="1">
      <alignment horizontal="right"/>
    </xf>
    <xf numFmtId="171" fontId="0" fillId="0" borderId="0" xfId="33" applyNumberFormat="1" applyFont="1" applyAlignment="1">
      <alignment/>
    </xf>
    <xf numFmtId="2" fontId="0" fillId="0" borderId="0" xfId="0" applyNumberFormat="1" applyAlignment="1">
      <alignment/>
    </xf>
    <xf numFmtId="43" fontId="35" fillId="0" borderId="0" xfId="0" applyNumberFormat="1" applyFont="1" applyAlignment="1">
      <alignment horizontal="right" readingOrder="2"/>
    </xf>
    <xf numFmtId="43" fontId="35" fillId="0" borderId="0" xfId="0" applyNumberFormat="1" applyFont="1" applyAlignment="1">
      <alignment readingOrder="2"/>
    </xf>
    <xf numFmtId="43" fontId="0" fillId="0" borderId="0" xfId="0" applyNumberFormat="1" applyAlignment="1">
      <alignment readingOrder="2"/>
    </xf>
    <xf numFmtId="171" fontId="0" fillId="0" borderId="0" xfId="33" applyFont="1" applyFill="1" applyAlignment="1">
      <alignment/>
    </xf>
    <xf numFmtId="0" fontId="35" fillId="0" borderId="0" xfId="0" applyFont="1" applyAlignment="1">
      <alignment horizontal="right" readingOrder="2"/>
    </xf>
    <xf numFmtId="0" fontId="0" fillId="0" borderId="0" xfId="0" applyAlignment="1">
      <alignment horizontal="right" readingOrder="2"/>
    </xf>
    <xf numFmtId="0" fontId="41" fillId="0" borderId="10" xfId="37" applyFont="1" applyBorder="1" applyAlignment="1">
      <alignment vertical="top" wrapText="1" readingOrder="1"/>
      <protection/>
    </xf>
    <xf numFmtId="0" fontId="41" fillId="0" borderId="10" xfId="37" applyFont="1" applyBorder="1" applyAlignment="1">
      <alignment vertical="top" wrapText="1" readingOrder="2"/>
      <protection/>
    </xf>
    <xf numFmtId="0" fontId="0" fillId="0" borderId="10" xfId="0" applyBorder="1" applyAlignment="1">
      <alignment horizontal="right" vertical="top" wrapText="1" readingOrder="2"/>
    </xf>
  </cellXfs>
  <cellStyles count="52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Normal 25" xfId="36"/>
    <cellStyle name="Normal 3" xfId="37"/>
    <cellStyle name="Percent" xfId="38"/>
    <cellStyle name="הדגשה1" xfId="39"/>
    <cellStyle name="הדגשה2" xfId="40"/>
    <cellStyle name="הדגשה3" xfId="41"/>
    <cellStyle name="הדגשה4" xfId="42"/>
    <cellStyle name="הדגשה5" xfId="43"/>
    <cellStyle name="הדגשה6" xfId="44"/>
    <cellStyle name="Hyperlink" xfId="45"/>
    <cellStyle name="Followed Hyperlink" xfId="46"/>
    <cellStyle name="הערה" xfId="47"/>
    <cellStyle name="חישוב" xfId="48"/>
    <cellStyle name="טוב" xfId="49"/>
    <cellStyle name="טקסט אזהרה" xfId="50"/>
    <cellStyle name="טקסט הסברי" xfId="51"/>
    <cellStyle name="כותרת" xfId="52"/>
    <cellStyle name="כותרת 1" xfId="53"/>
    <cellStyle name="כותרת 2" xfId="54"/>
    <cellStyle name="כותרת 3" xfId="55"/>
    <cellStyle name="כותרת 4" xfId="56"/>
    <cellStyle name="Currency [0]" xfId="57"/>
    <cellStyle name="ניטראלי" xfId="58"/>
    <cellStyle name="סה&quot;כ" xfId="59"/>
    <cellStyle name="פלט" xfId="60"/>
    <cellStyle name="Comma [0]" xfId="61"/>
    <cellStyle name="קלט" xfId="62"/>
    <cellStyle name="רע" xfId="63"/>
    <cellStyle name="תא מסומן" xfId="64"/>
    <cellStyle name="תא מקושר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rightToLeft="1" tabSelected="1" zoomScalePageLayoutView="0" workbookViewId="0" topLeftCell="A1">
      <selection activeCell="F23" sqref="F23"/>
    </sheetView>
  </sheetViews>
  <sheetFormatPr defaultColWidth="9.140625" defaultRowHeight="15"/>
  <cols>
    <col min="1" max="1" width="10.7109375" style="1" bestFit="1" customWidth="1"/>
    <col min="2" max="2" width="9.00390625" style="1" bestFit="1" customWidth="1"/>
    <col min="3" max="3" width="73.421875" style="1" customWidth="1"/>
    <col min="4" max="4" width="11.7109375" style="1" bestFit="1" customWidth="1"/>
    <col min="5" max="5" width="11.8515625" style="1" bestFit="1" customWidth="1"/>
    <col min="6" max="16384" width="9.140625" style="1" customWidth="1"/>
  </cols>
  <sheetData>
    <row r="1" spans="2:13" ht="15">
      <c r="B1" s="39" t="s">
        <v>87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3:4" ht="14.25">
      <c r="C2" s="1" t="s">
        <v>0</v>
      </c>
      <c r="D2" s="1" t="s">
        <v>1</v>
      </c>
    </row>
    <row r="3" spans="1:4" ht="15">
      <c r="A3" s="2"/>
      <c r="B3" s="2"/>
      <c r="C3" s="5" t="s">
        <v>2</v>
      </c>
      <c r="D3" s="23">
        <f>+D4+D5</f>
        <v>41.43</v>
      </c>
    </row>
    <row r="4" spans="1:5" ht="15">
      <c r="A4" s="2"/>
      <c r="B4" s="2"/>
      <c r="C4" s="5" t="s">
        <v>58</v>
      </c>
      <c r="D4" s="23">
        <v>1.48</v>
      </c>
      <c r="E4" s="2"/>
    </row>
    <row r="5" spans="1:5" ht="15">
      <c r="A5" s="2"/>
      <c r="B5" s="2"/>
      <c r="C5" s="5" t="s">
        <v>59</v>
      </c>
      <c r="D5" s="23">
        <v>39.95</v>
      </c>
      <c r="E5" s="2"/>
    </row>
    <row r="6" spans="1:5" ht="15">
      <c r="A6" s="2"/>
      <c r="B6" s="2"/>
      <c r="C6" s="12"/>
      <c r="D6" s="23"/>
      <c r="E6" s="2"/>
    </row>
    <row r="7" spans="1:4" ht="15">
      <c r="A7" s="2"/>
      <c r="B7" s="2"/>
      <c r="C7" s="5" t="s">
        <v>3</v>
      </c>
      <c r="D7" s="23">
        <f>+D8+D9</f>
        <v>6.12</v>
      </c>
    </row>
    <row r="8" spans="1:5" ht="15">
      <c r="A8" s="2"/>
      <c r="B8" s="2"/>
      <c r="C8" s="5" t="s">
        <v>4</v>
      </c>
      <c r="D8" s="23">
        <v>0</v>
      </c>
      <c r="E8" s="2"/>
    </row>
    <row r="9" spans="1:5" ht="15">
      <c r="A9" s="2"/>
      <c r="B9" s="2"/>
      <c r="C9" s="5" t="s">
        <v>5</v>
      </c>
      <c r="D9" s="24">
        <v>6.12</v>
      </c>
      <c r="E9" s="2"/>
    </row>
    <row r="10" spans="1:5" ht="15">
      <c r="A10" s="2"/>
      <c r="B10" s="2"/>
      <c r="C10" s="12"/>
      <c r="D10" s="23"/>
      <c r="E10" s="2"/>
    </row>
    <row r="11" spans="1:4" ht="15">
      <c r="A11" s="2"/>
      <c r="B11" s="2"/>
      <c r="C11" s="29" t="s">
        <v>60</v>
      </c>
      <c r="D11" s="24">
        <f>SUM(D13:D15)</f>
        <v>0</v>
      </c>
    </row>
    <row r="12" spans="1:4" ht="15">
      <c r="A12" s="2"/>
      <c r="B12" s="2"/>
      <c r="C12" s="13"/>
      <c r="D12" s="23"/>
    </row>
    <row r="13" spans="1:5" ht="15">
      <c r="A13" s="2"/>
      <c r="B13" s="2"/>
      <c r="C13" s="29" t="s">
        <v>67</v>
      </c>
      <c r="D13" s="24">
        <v>0</v>
      </c>
      <c r="E13" s="2"/>
    </row>
    <row r="14" spans="1:5" ht="15">
      <c r="A14" s="2"/>
      <c r="B14" s="2"/>
      <c r="C14" s="5" t="s">
        <v>6</v>
      </c>
      <c r="D14" s="23">
        <v>0</v>
      </c>
      <c r="E14" s="2"/>
    </row>
    <row r="15" spans="1:5" ht="15">
      <c r="A15" s="2"/>
      <c r="B15" s="2"/>
      <c r="C15" s="5" t="s">
        <v>61</v>
      </c>
      <c r="D15" s="24">
        <v>0</v>
      </c>
      <c r="E15" s="2"/>
    </row>
    <row r="16" spans="1:5" ht="15">
      <c r="A16" s="2"/>
      <c r="B16" s="2"/>
      <c r="C16" s="12"/>
      <c r="D16" s="24"/>
      <c r="E16" s="2"/>
    </row>
    <row r="17" spans="1:4" ht="15">
      <c r="A17" s="2"/>
      <c r="B17" s="2"/>
      <c r="C17" s="5" t="s">
        <v>7</v>
      </c>
      <c r="D17" s="24">
        <f>SUM(D18:D25)</f>
        <v>424.8064642209001</v>
      </c>
    </row>
    <row r="18" spans="1:5" ht="15">
      <c r="A18" s="2"/>
      <c r="B18" s="2"/>
      <c r="C18" s="5" t="s">
        <v>62</v>
      </c>
      <c r="D18" s="24">
        <v>179.64847092072014</v>
      </c>
      <c r="E18" s="36"/>
    </row>
    <row r="19" spans="1:6" ht="15">
      <c r="A19" s="2"/>
      <c r="B19" s="2"/>
      <c r="C19" s="5" t="s">
        <v>8</v>
      </c>
      <c r="D19" s="24">
        <v>80.09799330018</v>
      </c>
      <c r="E19" s="36"/>
      <c r="F19" s="37"/>
    </row>
    <row r="20" spans="1:6" ht="15">
      <c r="A20" s="2"/>
      <c r="B20" s="2"/>
      <c r="C20" s="5" t="s">
        <v>63</v>
      </c>
      <c r="D20" s="24">
        <v>0</v>
      </c>
      <c r="E20" s="2"/>
      <c r="F20" s="37"/>
    </row>
    <row r="21" spans="1:5" ht="15">
      <c r="A21" s="2"/>
      <c r="B21" s="2"/>
      <c r="C21" s="5" t="s">
        <v>64</v>
      </c>
      <c r="D21" s="24">
        <v>0</v>
      </c>
      <c r="E21" s="2"/>
    </row>
    <row r="22" spans="1:5" ht="15">
      <c r="A22" s="2"/>
      <c r="B22" s="2"/>
      <c r="C22" s="5" t="s">
        <v>76</v>
      </c>
      <c r="D22" s="2">
        <v>24.07</v>
      </c>
      <c r="E22" s="2"/>
    </row>
    <row r="23" spans="1:5" ht="15">
      <c r="A23" s="2"/>
      <c r="B23" s="2"/>
      <c r="C23" s="5" t="s">
        <v>77</v>
      </c>
      <c r="D23" s="2">
        <v>72.2</v>
      </c>
      <c r="E23" s="2"/>
    </row>
    <row r="24" spans="1:5" ht="15">
      <c r="A24" s="2"/>
      <c r="B24" s="2"/>
      <c r="C24" s="5" t="s">
        <v>9</v>
      </c>
      <c r="D24" s="24">
        <v>0</v>
      </c>
      <c r="E24" s="2"/>
    </row>
    <row r="25" spans="1:5" ht="15">
      <c r="A25" s="2"/>
      <c r="B25" s="2"/>
      <c r="C25" s="5" t="s">
        <v>10</v>
      </c>
      <c r="D25" s="2">
        <v>68.79</v>
      </c>
      <c r="E25" s="2"/>
    </row>
    <row r="26" spans="1:5" ht="15">
      <c r="A26" s="2"/>
      <c r="B26" s="2"/>
      <c r="C26" s="12"/>
      <c r="D26" s="24"/>
      <c r="E26" s="2"/>
    </row>
    <row r="27" spans="1:4" ht="15">
      <c r="A27" s="2"/>
      <c r="B27" s="2"/>
      <c r="C27" s="5" t="s">
        <v>11</v>
      </c>
      <c r="D27" s="25"/>
    </row>
    <row r="28" spans="1:5" ht="15">
      <c r="A28" s="2"/>
      <c r="B28" s="2"/>
      <c r="C28" s="5" t="s">
        <v>12</v>
      </c>
      <c r="D28" s="24">
        <v>0</v>
      </c>
      <c r="E28" s="2"/>
    </row>
    <row r="29" spans="1:5" ht="15">
      <c r="A29" s="2"/>
      <c r="B29" s="2"/>
      <c r="C29" s="5" t="s">
        <v>13</v>
      </c>
      <c r="D29" s="24">
        <v>0</v>
      </c>
      <c r="E29" s="2"/>
    </row>
    <row r="30" spans="1:5" ht="15">
      <c r="A30" s="2"/>
      <c r="B30" s="2"/>
      <c r="C30" s="12"/>
      <c r="D30" s="24"/>
      <c r="E30" s="2"/>
    </row>
    <row r="31" spans="1:5" ht="15">
      <c r="A31" s="2"/>
      <c r="B31" s="2"/>
      <c r="C31" s="5" t="s">
        <v>65</v>
      </c>
      <c r="D31" s="24">
        <f>+D3+D7+D11+D17</f>
        <v>472.35646422090014</v>
      </c>
      <c r="E31" s="2"/>
    </row>
    <row r="32" spans="1:4" ht="15">
      <c r="A32" s="2"/>
      <c r="B32" s="2"/>
      <c r="C32" s="5" t="s">
        <v>14</v>
      </c>
      <c r="D32" s="14"/>
    </row>
    <row r="33" spans="1:5" ht="31.5">
      <c r="A33" s="2"/>
      <c r="B33" s="2"/>
      <c r="C33" s="41" t="s">
        <v>95</v>
      </c>
      <c r="D33" s="16">
        <f>+(D28+D17+D13)/D35</f>
        <v>0.0030616902768373115</v>
      </c>
      <c r="E33" s="2"/>
    </row>
    <row r="34" spans="1:5" ht="31.5">
      <c r="A34" s="2"/>
      <c r="B34" s="2"/>
      <c r="C34" s="42" t="s">
        <v>96</v>
      </c>
      <c r="D34" s="16">
        <f>+D31/D35</f>
        <v>0.0034043954494872046</v>
      </c>
      <c r="E34" s="2"/>
    </row>
    <row r="35" spans="1:5" ht="15">
      <c r="A35" s="2"/>
      <c r="B35" s="2"/>
      <c r="C35" s="43" t="s">
        <v>97</v>
      </c>
      <c r="D35" s="15">
        <v>138749</v>
      </c>
      <c r="E35" s="2"/>
    </row>
    <row r="37" ht="15">
      <c r="D37" s="15"/>
    </row>
  </sheetData>
  <sheetProtection/>
  <mergeCells count="1">
    <mergeCell ref="B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rightToLeft="1" zoomScale="90" zoomScaleNormal="90" zoomScalePageLayoutView="0" workbookViewId="0" topLeftCell="A1">
      <selection activeCell="C8" sqref="C8:D13"/>
    </sheetView>
  </sheetViews>
  <sheetFormatPr defaultColWidth="9.140625" defaultRowHeight="15"/>
  <cols>
    <col min="1" max="1" width="10.7109375" style="0" bestFit="1" customWidth="1"/>
    <col min="2" max="2" width="9.00390625" style="0" bestFit="1" customWidth="1"/>
    <col min="3" max="3" width="55.421875" style="0" bestFit="1" customWidth="1"/>
    <col min="4" max="4" width="11.7109375" style="0" bestFit="1" customWidth="1"/>
    <col min="5" max="5" width="11.8515625" style="0" bestFit="1" customWidth="1"/>
    <col min="7" max="7" width="19.7109375" style="0" bestFit="1" customWidth="1"/>
  </cols>
  <sheetData>
    <row r="1" spans="2:9" s="1" customFormat="1" ht="15">
      <c r="B1" s="39" t="s">
        <v>88</v>
      </c>
      <c r="C1" s="40"/>
      <c r="D1" s="40"/>
      <c r="E1" s="40"/>
      <c r="F1" s="40"/>
      <c r="G1" s="40"/>
      <c r="H1" s="40"/>
      <c r="I1" s="40"/>
    </row>
    <row r="2" spans="3:4" ht="14.25">
      <c r="C2" t="s">
        <v>0</v>
      </c>
      <c r="D2" t="s">
        <v>1</v>
      </c>
    </row>
    <row r="3" spans="1:3" ht="15">
      <c r="A3" s="3"/>
      <c r="B3" s="3"/>
      <c r="C3" s="6" t="s">
        <v>15</v>
      </c>
    </row>
    <row r="4" spans="1:3" ht="15">
      <c r="A4" s="3"/>
      <c r="B4" s="3"/>
      <c r="C4" s="6" t="s">
        <v>16</v>
      </c>
    </row>
    <row r="5" spans="3:4" ht="14.25" hidden="1">
      <c r="C5" s="7"/>
      <c r="D5" s="19">
        <v>0</v>
      </c>
    </row>
    <row r="6" spans="1:7" ht="15">
      <c r="A6" s="3"/>
      <c r="B6" s="3"/>
      <c r="C6" s="7" t="s">
        <v>69</v>
      </c>
      <c r="D6">
        <v>1.48</v>
      </c>
      <c r="G6" s="7"/>
    </row>
    <row r="7" spans="3:7" ht="15">
      <c r="C7" s="6" t="s">
        <v>17</v>
      </c>
      <c r="D7" s="20">
        <f>D6</f>
        <v>1.48</v>
      </c>
      <c r="G7" s="7"/>
    </row>
    <row r="8" spans="3:7" ht="15">
      <c r="C8" s="6" t="s">
        <v>18</v>
      </c>
      <c r="D8" s="21"/>
      <c r="G8" s="7"/>
    </row>
    <row r="9" spans="1:7" ht="15">
      <c r="A9" s="3"/>
      <c r="B9" s="3"/>
      <c r="C9" s="7" t="s">
        <v>19</v>
      </c>
      <c r="D9">
        <v>35.29</v>
      </c>
      <c r="E9" s="3"/>
      <c r="F9" s="26"/>
      <c r="G9" s="7"/>
    </row>
    <row r="10" spans="1:7" ht="15">
      <c r="A10" s="3"/>
      <c r="B10" s="3"/>
      <c r="C10" s="7" t="s">
        <v>20</v>
      </c>
      <c r="D10">
        <v>2.94</v>
      </c>
      <c r="G10" s="7"/>
    </row>
    <row r="11" spans="3:7" ht="14.25">
      <c r="C11" s="7" t="s">
        <v>56</v>
      </c>
      <c r="D11">
        <v>1.72</v>
      </c>
      <c r="G11" s="7"/>
    </row>
    <row r="12" spans="1:7" ht="15">
      <c r="A12" s="3"/>
      <c r="B12" s="3"/>
      <c r="C12" s="6" t="s">
        <v>21</v>
      </c>
      <c r="D12" s="20">
        <f>SUM(D9:D11)</f>
        <v>39.949999999999996</v>
      </c>
      <c r="E12" s="17"/>
      <c r="F12" s="26"/>
      <c r="G12" s="7"/>
    </row>
    <row r="13" spans="1:7" ht="15">
      <c r="A13" s="3"/>
      <c r="B13" s="3"/>
      <c r="C13" s="6" t="s">
        <v>22</v>
      </c>
      <c r="D13" s="20">
        <f>D12+D7</f>
        <v>41.42999999999999</v>
      </c>
      <c r="E13" s="3"/>
      <c r="G13" s="7"/>
    </row>
    <row r="14" spans="1:7" ht="15">
      <c r="A14" s="3"/>
      <c r="B14" s="3"/>
      <c r="C14" s="6" t="s">
        <v>23</v>
      </c>
      <c r="D14" s="8"/>
      <c r="G14" s="7"/>
    </row>
    <row r="15" spans="1:4" ht="15">
      <c r="A15" s="3"/>
      <c r="B15" s="3"/>
      <c r="C15" s="6" t="s">
        <v>16</v>
      </c>
      <c r="D15" s="8"/>
    </row>
    <row r="16" spans="3:4" ht="14.25">
      <c r="C16" s="7" t="s">
        <v>24</v>
      </c>
      <c r="D16" s="8">
        <v>0</v>
      </c>
    </row>
    <row r="17" spans="3:4" ht="14.25">
      <c r="C17" s="7" t="s">
        <v>25</v>
      </c>
      <c r="D17" s="8">
        <v>0</v>
      </c>
    </row>
    <row r="18" spans="3:4" ht="14.25">
      <c r="C18" s="7" t="s">
        <v>26</v>
      </c>
      <c r="D18" s="8">
        <v>0</v>
      </c>
    </row>
    <row r="19" spans="1:5" ht="15">
      <c r="A19" s="3"/>
      <c r="B19" s="3"/>
      <c r="C19" s="6" t="s">
        <v>17</v>
      </c>
      <c r="D19" s="9">
        <v>0</v>
      </c>
      <c r="E19" s="3"/>
    </row>
    <row r="20" spans="1:4" ht="15">
      <c r="A20" s="3"/>
      <c r="B20" s="3"/>
      <c r="C20" s="6" t="s">
        <v>18</v>
      </c>
      <c r="D20" s="8"/>
    </row>
    <row r="21" spans="3:4" ht="14.25">
      <c r="C21" s="7" t="s">
        <v>19</v>
      </c>
      <c r="D21" s="38">
        <v>6.12</v>
      </c>
    </row>
    <row r="22" spans="1:5" ht="15">
      <c r="A22" s="3"/>
      <c r="B22" s="3"/>
      <c r="C22" s="6" t="s">
        <v>21</v>
      </c>
      <c r="D22" s="20">
        <f>D21</f>
        <v>6.12</v>
      </c>
      <c r="E22" s="3"/>
    </row>
    <row r="23" spans="1:5" ht="15">
      <c r="A23" s="3"/>
      <c r="B23" s="3"/>
      <c r="C23" s="6" t="s">
        <v>27</v>
      </c>
      <c r="D23" s="20">
        <f>D22</f>
        <v>6.12</v>
      </c>
      <c r="E23" s="3"/>
    </row>
    <row r="24" spans="1:4" ht="15">
      <c r="A24" s="3"/>
      <c r="B24" s="3"/>
      <c r="C24" s="6" t="s">
        <v>28</v>
      </c>
      <c r="D24" s="8"/>
    </row>
    <row r="25" spans="3:4" ht="14.25">
      <c r="C25" s="4" t="s">
        <v>68</v>
      </c>
      <c r="D25" s="28">
        <v>0</v>
      </c>
    </row>
    <row r="26" spans="1:5" ht="15">
      <c r="A26" s="3"/>
      <c r="B26" s="3"/>
      <c r="C26" s="6" t="s">
        <v>29</v>
      </c>
      <c r="D26" s="9">
        <v>0</v>
      </c>
      <c r="E26" s="3"/>
    </row>
    <row r="27" spans="1:4" ht="15">
      <c r="A27" s="3"/>
      <c r="B27" s="3"/>
      <c r="C27" s="6" t="s">
        <v>30</v>
      </c>
      <c r="D27" s="8"/>
    </row>
    <row r="28" spans="3:4" ht="14.25">
      <c r="C28" s="7" t="s">
        <v>31</v>
      </c>
      <c r="D28" s="8">
        <v>0</v>
      </c>
    </row>
    <row r="29" spans="3:4" ht="14.25">
      <c r="C29" s="7" t="s">
        <v>32</v>
      </c>
      <c r="D29" s="8">
        <v>0</v>
      </c>
    </row>
    <row r="30" spans="3:4" ht="14.25">
      <c r="C30" s="7" t="s">
        <v>26</v>
      </c>
      <c r="D30" s="8">
        <v>0</v>
      </c>
    </row>
    <row r="31" spans="1:5" ht="15">
      <c r="A31" s="3"/>
      <c r="B31" s="3"/>
      <c r="C31" s="6" t="s">
        <v>33</v>
      </c>
      <c r="D31" s="9">
        <v>0</v>
      </c>
      <c r="E31" s="3"/>
    </row>
    <row r="32" spans="1:4" ht="15">
      <c r="A32" s="3"/>
      <c r="B32" s="3"/>
      <c r="C32" s="6" t="s">
        <v>34</v>
      </c>
      <c r="D32" s="8"/>
    </row>
    <row r="33" spans="3:4" ht="14.25">
      <c r="C33" s="7" t="s">
        <v>31</v>
      </c>
      <c r="D33" s="8">
        <v>0</v>
      </c>
    </row>
    <row r="34" spans="3:4" ht="14.25">
      <c r="C34" s="7" t="s">
        <v>26</v>
      </c>
      <c r="D34" s="8">
        <v>0</v>
      </c>
    </row>
    <row r="35" spans="1:5" ht="15">
      <c r="A35" s="3"/>
      <c r="B35" s="3"/>
      <c r="C35" s="6" t="s">
        <v>35</v>
      </c>
      <c r="D35" s="9">
        <v>0</v>
      </c>
      <c r="E35" s="3"/>
    </row>
    <row r="36" spans="1:4" ht="15">
      <c r="A36" s="3"/>
      <c r="B36" s="3"/>
      <c r="C36" s="6" t="s">
        <v>36</v>
      </c>
      <c r="D36" s="8"/>
    </row>
    <row r="37" spans="3:4" ht="14.25">
      <c r="C37" s="7" t="s">
        <v>31</v>
      </c>
      <c r="D37" s="8">
        <v>0</v>
      </c>
    </row>
    <row r="38" spans="3:4" ht="14.25">
      <c r="C38" s="7" t="s">
        <v>26</v>
      </c>
      <c r="D38" s="8">
        <v>0</v>
      </c>
    </row>
    <row r="39" spans="1:5" ht="15">
      <c r="A39" s="3"/>
      <c r="B39" s="3"/>
      <c r="C39" s="6" t="s">
        <v>37</v>
      </c>
      <c r="D39" s="9">
        <v>0</v>
      </c>
      <c r="E39" s="3"/>
    </row>
    <row r="40" spans="1:5" ht="15">
      <c r="A40" s="3"/>
      <c r="B40" s="3"/>
      <c r="C40" s="6" t="s">
        <v>38</v>
      </c>
      <c r="D40" s="30">
        <f>D7+D12+D22+D25</f>
        <v>47.54999999999999</v>
      </c>
      <c r="E40" s="3"/>
    </row>
    <row r="41" spans="1:5" ht="15">
      <c r="A41" s="3"/>
      <c r="B41" s="3"/>
      <c r="C41" s="11" t="s">
        <v>66</v>
      </c>
      <c r="D41" s="9">
        <f>'סך התשלומים ששולמו בגין כל סוג '!D35</f>
        <v>138749</v>
      </c>
      <c r="E41" s="3"/>
    </row>
  </sheetData>
  <sheetProtection/>
  <mergeCells count="1">
    <mergeCell ref="B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rightToLeft="1" zoomScalePageLayoutView="0" workbookViewId="0" topLeftCell="A9">
      <selection activeCell="C76" sqref="C76"/>
    </sheetView>
  </sheetViews>
  <sheetFormatPr defaultColWidth="9.140625" defaultRowHeight="15"/>
  <cols>
    <col min="1" max="1" width="10.7109375" style="0" bestFit="1" customWidth="1"/>
    <col min="2" max="2" width="9.00390625" style="0" bestFit="1" customWidth="1"/>
    <col min="3" max="3" width="53.28125" style="0" bestFit="1" customWidth="1"/>
    <col min="4" max="4" width="11.7109375" style="0" bestFit="1" customWidth="1"/>
    <col min="5" max="5" width="21.421875" style="0" bestFit="1" customWidth="1"/>
    <col min="6" max="6" width="46.421875" style="0" bestFit="1" customWidth="1"/>
    <col min="7" max="7" width="10.140625" style="0" bestFit="1" customWidth="1"/>
  </cols>
  <sheetData>
    <row r="1" spans="2:11" s="1" customFormat="1" ht="15">
      <c r="B1" s="39" t="s">
        <v>89</v>
      </c>
      <c r="C1" s="40"/>
      <c r="D1" s="40"/>
      <c r="E1" s="40"/>
      <c r="F1" s="40"/>
      <c r="G1" s="40"/>
      <c r="H1" s="40"/>
      <c r="I1" s="40"/>
      <c r="J1" s="40"/>
      <c r="K1" s="40"/>
    </row>
    <row r="2" spans="3:4" ht="14.25">
      <c r="C2" t="s">
        <v>0</v>
      </c>
      <c r="D2" t="s">
        <v>1</v>
      </c>
    </row>
    <row r="3" spans="1:3" ht="15">
      <c r="A3" s="3"/>
      <c r="B3" s="3"/>
      <c r="C3" s="6" t="s">
        <v>39</v>
      </c>
    </row>
    <row r="4" spans="3:4" ht="14.25">
      <c r="C4" s="7" t="s">
        <v>40</v>
      </c>
      <c r="D4" s="8"/>
    </row>
    <row r="5" spans="3:4" ht="14.25">
      <c r="C5" s="7" t="s">
        <v>73</v>
      </c>
      <c r="D5" s="21">
        <v>32.566</v>
      </c>
    </row>
    <row r="6" spans="3:4" ht="14.25">
      <c r="C6" s="7" t="s">
        <v>26</v>
      </c>
      <c r="D6" s="21">
        <f>179.65-D5</f>
        <v>147.084</v>
      </c>
    </row>
    <row r="7" spans="3:4" ht="14.25" hidden="1">
      <c r="C7" s="7"/>
      <c r="D7" s="21"/>
    </row>
    <row r="8" spans="3:4" ht="14.25" hidden="1">
      <c r="C8" s="7"/>
      <c r="D8" s="21"/>
    </row>
    <row r="9" spans="3:6" ht="15">
      <c r="C9" s="6" t="s">
        <v>41</v>
      </c>
      <c r="D9" s="20">
        <f>SUM(D5:D8)</f>
        <v>179.65</v>
      </c>
      <c r="E9" s="35"/>
      <c r="F9" s="24"/>
    </row>
    <row r="10" spans="1:6" ht="15">
      <c r="A10" s="3"/>
      <c r="B10" s="3"/>
      <c r="C10" s="6" t="s">
        <v>42</v>
      </c>
      <c r="D10" s="8"/>
      <c r="E10" s="31"/>
      <c r="F10" s="24"/>
    </row>
    <row r="11" spans="1:4" ht="15">
      <c r="A11" s="3"/>
      <c r="B11" s="3"/>
      <c r="C11" s="7" t="s">
        <v>43</v>
      </c>
      <c r="D11" s="20"/>
    </row>
    <row r="12" spans="1:4" ht="15">
      <c r="A12" s="3"/>
      <c r="B12" s="3"/>
      <c r="C12" s="7" t="s">
        <v>91</v>
      </c>
      <c r="D12" s="21">
        <v>19.32546</v>
      </c>
    </row>
    <row r="13" spans="1:4" ht="15">
      <c r="A13" s="3"/>
      <c r="B13" s="3"/>
      <c r="C13" s="7" t="s">
        <v>92</v>
      </c>
      <c r="D13" s="21">
        <v>8.291352000000002</v>
      </c>
    </row>
    <row r="14" spans="1:4" ht="15">
      <c r="A14" s="3"/>
      <c r="B14" s="3"/>
      <c r="C14" s="7" t="s">
        <v>93</v>
      </c>
      <c r="D14" s="21">
        <v>10.215552962124999</v>
      </c>
    </row>
    <row r="15" spans="1:4" ht="15">
      <c r="A15" s="3"/>
      <c r="B15" s="3"/>
      <c r="C15" s="7" t="s">
        <v>94</v>
      </c>
      <c r="D15" s="21">
        <v>10.215552962124999</v>
      </c>
    </row>
    <row r="16" spans="3:4" ht="14.25">
      <c r="C16" s="7" t="s">
        <v>26</v>
      </c>
      <c r="D16" s="21">
        <f>80.1-D12-D13-D14-D15</f>
        <v>32.05208207574999</v>
      </c>
    </row>
    <row r="17" spans="3:6" ht="15">
      <c r="C17" s="6" t="s">
        <v>44</v>
      </c>
      <c r="D17" s="20">
        <f>SUM(D12:D16)</f>
        <v>80.1</v>
      </c>
      <c r="E17" s="24"/>
      <c r="F17" s="26"/>
    </row>
    <row r="18" spans="3:4" ht="15">
      <c r="C18" s="6" t="s">
        <v>45</v>
      </c>
      <c r="D18" s="8"/>
    </row>
    <row r="19" spans="3:4" ht="14.25">
      <c r="C19" s="7" t="s">
        <v>31</v>
      </c>
      <c r="D19" s="8">
        <v>0</v>
      </c>
    </row>
    <row r="20" spans="1:5" ht="15">
      <c r="A20" s="3"/>
      <c r="B20" s="3"/>
      <c r="C20" s="7" t="s">
        <v>32</v>
      </c>
      <c r="D20" s="8">
        <v>0</v>
      </c>
      <c r="E20" s="3"/>
    </row>
    <row r="21" spans="1:4" ht="15">
      <c r="A21" s="3"/>
      <c r="B21" s="3"/>
      <c r="C21" s="7" t="s">
        <v>26</v>
      </c>
      <c r="D21" s="8">
        <v>0</v>
      </c>
    </row>
    <row r="22" spans="3:4" ht="15">
      <c r="C22" s="6" t="s">
        <v>46</v>
      </c>
      <c r="D22" s="9">
        <v>0</v>
      </c>
    </row>
    <row r="23" spans="3:4" ht="15">
      <c r="C23" s="6" t="s">
        <v>47</v>
      </c>
      <c r="D23" s="8"/>
    </row>
    <row r="24" spans="3:4" ht="14.25">
      <c r="C24" s="7" t="s">
        <v>31</v>
      </c>
      <c r="D24" s="8">
        <v>0</v>
      </c>
    </row>
    <row r="25" spans="1:5" ht="15">
      <c r="A25" s="3"/>
      <c r="B25" s="3"/>
      <c r="C25" s="7" t="s">
        <v>32</v>
      </c>
      <c r="D25" s="8">
        <v>0</v>
      </c>
      <c r="E25" s="3"/>
    </row>
    <row r="26" spans="1:4" ht="15">
      <c r="A26" s="3"/>
      <c r="B26" s="3"/>
      <c r="C26" s="7" t="s">
        <v>26</v>
      </c>
      <c r="D26" s="8">
        <v>0</v>
      </c>
    </row>
    <row r="27" spans="1:4" ht="15">
      <c r="A27" s="3"/>
      <c r="B27" s="3"/>
      <c r="C27" s="6" t="s">
        <v>48</v>
      </c>
      <c r="D27" s="9">
        <v>0</v>
      </c>
    </row>
    <row r="28" spans="3:4" ht="15">
      <c r="C28" s="6" t="s">
        <v>49</v>
      </c>
      <c r="D28" s="8"/>
    </row>
    <row r="29" spans="1:5" ht="15">
      <c r="A29" s="3"/>
      <c r="B29" s="3"/>
      <c r="C29" s="6" t="s">
        <v>50</v>
      </c>
      <c r="D29" s="8"/>
      <c r="E29" s="3"/>
    </row>
    <row r="30" spans="1:4" ht="15">
      <c r="A30" s="3"/>
      <c r="B30" s="3"/>
      <c r="C30" s="7"/>
      <c r="D30" s="33"/>
    </row>
    <row r="31" spans="1:4" ht="15">
      <c r="A31" s="3"/>
      <c r="B31" s="3"/>
      <c r="C31" s="6" t="s">
        <v>51</v>
      </c>
      <c r="D31" s="32">
        <f>SUM(D30)</f>
        <v>0</v>
      </c>
    </row>
    <row r="32" spans="1:4" ht="15">
      <c r="A32" s="3"/>
      <c r="B32" s="3"/>
      <c r="C32" s="6" t="s">
        <v>52</v>
      </c>
      <c r="D32" s="10">
        <v>0</v>
      </c>
    </row>
    <row r="33" spans="1:4" ht="15">
      <c r="A33" s="3"/>
      <c r="B33" s="3"/>
      <c r="C33" s="7" t="s">
        <v>74</v>
      </c>
      <c r="D33" s="34">
        <v>61.5</v>
      </c>
    </row>
    <row r="34" spans="1:4" ht="15">
      <c r="A34" s="3"/>
      <c r="B34" s="3"/>
      <c r="C34" s="7" t="s">
        <v>70</v>
      </c>
      <c r="D34" s="34">
        <v>7.29</v>
      </c>
    </row>
    <row r="35" spans="1:3" ht="15" hidden="1">
      <c r="A35" s="3"/>
      <c r="B35" s="3"/>
      <c r="C35" s="7"/>
    </row>
    <row r="36" spans="1:3" ht="15" hidden="1">
      <c r="A36" s="3"/>
      <c r="B36" s="3"/>
      <c r="C36" s="7"/>
    </row>
    <row r="37" spans="1:3" ht="15" hidden="1">
      <c r="A37" s="3"/>
      <c r="B37" s="3"/>
      <c r="C37" s="7"/>
    </row>
    <row r="38" spans="1:3" ht="15" hidden="1">
      <c r="A38" s="3"/>
      <c r="B38" s="3"/>
      <c r="C38" s="7"/>
    </row>
    <row r="39" spans="1:3" ht="15" hidden="1">
      <c r="A39" s="3"/>
      <c r="B39" s="3"/>
      <c r="C39" s="7"/>
    </row>
    <row r="40" spans="1:3" ht="15" hidden="1">
      <c r="A40" s="3"/>
      <c r="B40" s="3"/>
      <c r="C40" s="7"/>
    </row>
    <row r="41" spans="1:3" ht="15" hidden="1">
      <c r="A41" s="3"/>
      <c r="B41" s="3"/>
      <c r="C41" s="7"/>
    </row>
    <row r="42" spans="1:3" ht="15" hidden="1">
      <c r="A42" s="3"/>
      <c r="B42" s="3"/>
      <c r="C42" s="7"/>
    </row>
    <row r="43" ht="14.25" hidden="1">
      <c r="C43" s="7"/>
    </row>
    <row r="44" spans="1:6" ht="15">
      <c r="A44" s="3"/>
      <c r="B44" s="3"/>
      <c r="C44" s="6" t="s">
        <v>53</v>
      </c>
      <c r="D44" s="22">
        <f>SUM(D33:D43)</f>
        <v>68.79</v>
      </c>
      <c r="F44" s="26"/>
    </row>
    <row r="45" spans="1:6" ht="15">
      <c r="A45" s="3"/>
      <c r="B45" s="3"/>
      <c r="C45" s="6" t="s">
        <v>54</v>
      </c>
      <c r="D45" s="22">
        <f>D44+D31</f>
        <v>68.79</v>
      </c>
      <c r="F45" s="26"/>
    </row>
    <row r="46" spans="1:5" ht="15">
      <c r="A46" s="3"/>
      <c r="B46" s="3"/>
      <c r="C46" s="6" t="s">
        <v>78</v>
      </c>
      <c r="D46" s="8"/>
      <c r="E46" s="7"/>
    </row>
    <row r="47" spans="1:5" ht="15">
      <c r="A47" s="3"/>
      <c r="B47" s="3"/>
      <c r="C47" s="6" t="s">
        <v>79</v>
      </c>
      <c r="D47" s="8"/>
      <c r="E47" s="7"/>
    </row>
    <row r="48" spans="1:5" ht="15">
      <c r="A48" s="3"/>
      <c r="B48" s="3"/>
      <c r="C48" s="7" t="s">
        <v>84</v>
      </c>
      <c r="D48">
        <v>5.13</v>
      </c>
      <c r="E48" s="7"/>
    </row>
    <row r="49" spans="1:5" ht="15">
      <c r="A49" s="3"/>
      <c r="B49" s="3"/>
      <c r="C49" s="7" t="s">
        <v>90</v>
      </c>
      <c r="D49">
        <v>13.5</v>
      </c>
      <c r="E49" s="7"/>
    </row>
    <row r="50" spans="1:5" ht="15">
      <c r="A50" s="3"/>
      <c r="B50" s="3"/>
      <c r="C50" s="7" t="s">
        <v>85</v>
      </c>
      <c r="D50">
        <v>0.63</v>
      </c>
      <c r="E50" s="7"/>
    </row>
    <row r="51" spans="1:5" ht="15">
      <c r="A51" s="3"/>
      <c r="B51" s="3"/>
      <c r="C51" s="7" t="s">
        <v>86</v>
      </c>
      <c r="D51">
        <v>1.55</v>
      </c>
      <c r="E51" s="7"/>
    </row>
    <row r="52" spans="1:5" ht="15">
      <c r="A52" s="3"/>
      <c r="B52" s="3"/>
      <c r="C52" s="7" t="s">
        <v>75</v>
      </c>
      <c r="D52">
        <v>3.26</v>
      </c>
      <c r="E52" s="7"/>
    </row>
    <row r="53" spans="1:7" ht="15" hidden="1">
      <c r="A53" s="3"/>
      <c r="B53" s="3"/>
      <c r="C53" s="7" t="s">
        <v>71</v>
      </c>
      <c r="E53" s="7" t="s">
        <v>75</v>
      </c>
      <c r="F53">
        <v>2.47</v>
      </c>
      <c r="G53" s="8"/>
    </row>
    <row r="54" spans="1:7" ht="15" hidden="1">
      <c r="A54" s="3"/>
      <c r="B54" s="3"/>
      <c r="C54" s="7" t="s">
        <v>57</v>
      </c>
      <c r="E54" s="18"/>
      <c r="F54" s="27"/>
      <c r="G54" s="8"/>
    </row>
    <row r="55" spans="3:7" ht="14.25" hidden="1">
      <c r="C55" s="4"/>
      <c r="D55" s="28"/>
      <c r="E55" s="18"/>
      <c r="F55" s="27"/>
      <c r="G55" s="8"/>
    </row>
    <row r="56" spans="3:7" ht="14.25" hidden="1">
      <c r="C56" s="4"/>
      <c r="D56" s="28"/>
      <c r="E56" s="26"/>
      <c r="F56" s="27"/>
      <c r="G56" s="8"/>
    </row>
    <row r="57" spans="3:6" ht="15">
      <c r="C57" s="6" t="s">
        <v>80</v>
      </c>
      <c r="D57" s="30">
        <f>SUM(D48:D56)</f>
        <v>24.07</v>
      </c>
      <c r="F57" s="26"/>
    </row>
    <row r="58" spans="3:4" ht="15">
      <c r="C58" s="6" t="s">
        <v>81</v>
      </c>
      <c r="D58" s="8"/>
    </row>
    <row r="59" spans="3:4" ht="14.25">
      <c r="C59" s="7" t="s">
        <v>72</v>
      </c>
      <c r="D59">
        <v>10.61</v>
      </c>
    </row>
    <row r="60" ht="14.25" hidden="1">
      <c r="C60" s="7"/>
    </row>
    <row r="61" spans="3:4" ht="14.25">
      <c r="C61" s="7" t="s">
        <v>26</v>
      </c>
      <c r="D61">
        <f>72.2-D59</f>
        <v>61.59</v>
      </c>
    </row>
    <row r="62" spans="3:6" ht="15">
      <c r="C62" s="6" t="s">
        <v>82</v>
      </c>
      <c r="D62" s="20">
        <f>SUM(D59:D61)</f>
        <v>72.2</v>
      </c>
      <c r="F62" s="20"/>
    </row>
    <row r="63" spans="3:4" ht="15">
      <c r="C63" s="6" t="s">
        <v>83</v>
      </c>
      <c r="D63" s="22">
        <f>+D62+D57</f>
        <v>96.27000000000001</v>
      </c>
    </row>
    <row r="64" spans="3:4" ht="15">
      <c r="C64" s="6" t="s">
        <v>55</v>
      </c>
      <c r="D64" s="22">
        <f>+D63+D45+D17+D9</f>
        <v>424.81</v>
      </c>
    </row>
    <row r="65" spans="3:4" ht="15">
      <c r="C65" s="6" t="s">
        <v>66</v>
      </c>
      <c r="D65" s="9">
        <f>'סך התשלומים ששולמו בגין כל סוג '!D35</f>
        <v>138749</v>
      </c>
    </row>
    <row r="69" ht="14.25">
      <c r="C69" s="7"/>
    </row>
    <row r="70" ht="14.25">
      <c r="C70" s="7"/>
    </row>
    <row r="71" ht="14.25">
      <c r="C71" s="7"/>
    </row>
    <row r="72" ht="14.25">
      <c r="C72" s="7"/>
    </row>
    <row r="73" ht="14.25">
      <c r="C73" s="7"/>
    </row>
    <row r="74" ht="14.25">
      <c r="C74" s="7"/>
    </row>
    <row r="75" ht="14.25">
      <c r="C75" s="7"/>
    </row>
    <row r="76" ht="14.25">
      <c r="C76" s="7"/>
    </row>
    <row r="77" ht="14.25">
      <c r="C77" s="7"/>
    </row>
    <row r="78" ht="14.25">
      <c r="C78" s="7"/>
    </row>
    <row r="79" ht="14.25">
      <c r="C79" s="7"/>
    </row>
    <row r="80" ht="14.25">
      <c r="C80" s="7"/>
    </row>
    <row r="81" ht="14.25">
      <c r="C81" s="7"/>
    </row>
    <row r="82" ht="14.25">
      <c r="C82" s="7"/>
    </row>
    <row r="83" ht="14.25">
      <c r="C83" s="7"/>
    </row>
    <row r="84" ht="14.25">
      <c r="C84" s="7"/>
    </row>
    <row r="85" ht="14.25">
      <c r="C85" s="7"/>
    </row>
    <row r="86" ht="14.25">
      <c r="C86" s="7"/>
    </row>
    <row r="87" ht="14.25">
      <c r="C87" s="7"/>
    </row>
    <row r="88" ht="14.25">
      <c r="C88" s="7"/>
    </row>
    <row r="89" ht="14.25">
      <c r="C89" s="7"/>
    </row>
    <row r="90" ht="14.25">
      <c r="C90" s="7"/>
    </row>
    <row r="91" ht="14.25">
      <c r="C91" s="7"/>
    </row>
    <row r="92" ht="14.25">
      <c r="C92" s="7"/>
    </row>
  </sheetData>
  <sheetProtection/>
  <mergeCells count="1">
    <mergeCell ref="B1:K1"/>
  </mergeCells>
  <conditionalFormatting sqref="C59:C92">
    <cfRule type="duplicateValues" priority="12" dxfId="1" stopIfTrue="1">
      <formula>AND(COUNTIF($C$59:$C$92,C59)&gt;1,NOT(ISBLANK(C59)))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Sveta</cp:lastModifiedBy>
  <cp:lastPrinted>2018-02-05T12:38:40Z</cp:lastPrinted>
  <dcterms:created xsi:type="dcterms:W3CDTF">2017-08-03T06:46:24Z</dcterms:created>
  <dcterms:modified xsi:type="dcterms:W3CDTF">2021-02-01T14:49:08Z</dcterms:modified>
  <cp:category/>
  <cp:version/>
  <cp:contentType/>
  <cp:contentStatus/>
</cp:coreProperties>
</file>