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סך התשלומים ששולמו בגין כל סוג " sheetId="1" r:id="rId1"/>
    <sheet name="פרוט עמלות והוצאות" sheetId="2" r:id="rId2"/>
    <sheet name="פרוט עמלות ניהול חיצוני" sheetId="3" r:id="rId3"/>
  </sheets>
  <definedNames>
    <definedName name="_xlfn.IFERROR" hidden="1">#NAME?</definedName>
    <definedName name="_xlnm.Print_Area" localSheetId="0">'סך התשלומים ששולמו בגין כל סוג '!$A$1:$E$35</definedName>
    <definedName name="_xlnm.Print_Area" localSheetId="2">'פרוט עמלות ניהול חיצוני'!$C$2:$D$2</definedName>
  </definedNames>
  <calcPr fullCalcOnLoad="1"/>
</workbook>
</file>

<file path=xl/sharedStrings.xml><?xml version="1.0" encoding="utf-8"?>
<sst xmlns="http://schemas.openxmlformats.org/spreadsheetml/2006/main" count="123" uniqueCount="99">
  <si>
    <t>תאור</t>
  </si>
  <si>
    <t>אלפי ש''ח</t>
  </si>
  <si>
    <t>1. סה"כ עמלות קניה ומכירה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</si>
  <si>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</si>
  <si>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</si>
  <si>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</si>
  <si>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</si>
  <si>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4. סה"כ עמלות ניהול חיצוני</t>
  </si>
  <si>
    <t>ב. סך תשלומים הנובעים מהשקעה בקרנות השקעה בחו"ל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</si>
  <si>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</si>
  <si>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</si>
  <si>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</si>
  <si>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</si>
  <si>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</si>
  <si>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7. שיעור הוצאות ישירות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</si>
  <si>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</si>
  <si>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</si>
  <si>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</si>
  <si>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</si>
  <si>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פועלים סהר</t>
  </si>
  <si>
    <t>MERRILL LYNCH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</si>
  <si>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</si>
  <si>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</si>
  <si>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</si>
  <si>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</si>
  <si>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</si>
  <si>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</si>
  <si>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</si>
  <si>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</si>
  <si>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</si>
  <si>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</si>
  <si>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</si>
  <si>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</si>
  <si>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</si>
  <si>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</si>
  <si>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</si>
  <si>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</si>
  <si>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</si>
  <si>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</si>
  <si>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</si>
  <si>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</si>
  <si>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</si>
  <si>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</si>
  <si>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</si>
  <si>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</si>
  <si>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</si>
  <si>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</si>
  <si>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</si>
  <si>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</si>
  <si>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</si>
  <si>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</si>
  <si>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</si>
  <si>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</si>
  <si>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</si>
  <si>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</si>
  <si>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סך הכול עמלות ניהול חיצוני</t>
  </si>
  <si>
    <t>א. סך עמלות קניה ומכירה לצדדים קשורים</t>
  </si>
  <si>
    <t>ב. סך עמלות קניה ומכירה לצדדים שאינם קשורים</t>
  </si>
  <si>
    <t>3. סה"כ מהשקעות לא סחירות</t>
  </si>
  <si>
    <t>ג. סך הוצאות הנובעות מהשקעה בזכויות מקרקעין</t>
  </si>
  <si>
    <t>א. סך תשלומים הנובעים מהשקעה בקרנות השקעה בישראל</t>
  </si>
  <si>
    <t>ג. סך תשלומים למנהלי תיקים ישראלים בגין השקעות בחו"ל</t>
  </si>
  <si>
    <t>ד. סך תשלומים למנהלי תיקים זרים</t>
  </si>
  <si>
    <t>6. סה"כ הכול הוצאות ישירות</t>
  </si>
  <si>
    <t xml:space="preserve"> סך הכל יתרת נכסים ממוצעת</t>
  </si>
  <si>
    <t>א. סך הוצאות הנובעות מהשקעה בניירות ערך לא סחירים שאינם לצורך מימון פרויקטים לתשתיות</t>
  </si>
  <si>
    <t>גורם א</t>
  </si>
  <si>
    <t>מיטב ד"ש</t>
  </si>
  <si>
    <t>KRANESH BOSERA MSCI CHINA</t>
  </si>
  <si>
    <t>פימי 6</t>
  </si>
  <si>
    <t>בנק לאומי</t>
  </si>
  <si>
    <t>LUX LF FD-LONG TERM GR-K</t>
  </si>
  <si>
    <t xml:space="preserve">אחרים </t>
  </si>
  <si>
    <t>פסגות קרנות נאמנות בע"מ</t>
  </si>
  <si>
    <t>ה. סך תשלומים בגין השקעה בקרנות סל ישראליות</t>
  </si>
  <si>
    <t>ו. סך תשלומים בגין השקעה בקרנות סל זרות</t>
  </si>
  <si>
    <t>קרנות סל ישראלים</t>
  </si>
  <si>
    <t>סה"כ קרנות סל ישראלים</t>
  </si>
  <si>
    <t>תשלום בגין השקעה בקרנות סל</t>
  </si>
  <si>
    <t>קרנות סל זרה</t>
  </si>
  <si>
    <t>סה"כ קרנות סל זרות</t>
  </si>
  <si>
    <t>סך תשלומים בגין השקעה בקרנות סל</t>
  </si>
  <si>
    <t>קסם תעודות סל ומוצרי מדדי</t>
  </si>
  <si>
    <t>הראל ניהול קרנות נאמנות ב</t>
  </si>
  <si>
    <t>הראל סל בע"מ</t>
  </si>
  <si>
    <t xml:space="preserve">אישית לפיצויים לעובדי האוניברסיטה העברית  סך התשלומים ששולמו בגין כל סוג של הוצאה ישירה לשנה המסתיימת ביום : 31/12/2020   נספח 1 </t>
  </si>
  <si>
    <t xml:space="preserve">אישית לפיצויים לעובדי האוניברסיטה העברית סך התשלומים ששולמו בגין כל סוג של הוצאה ישירה לשנה המסתיימת ביום : 31/12/2020   נספח 2 </t>
  </si>
  <si>
    <t xml:space="preserve">אישית לפיצויים לעובדי האוניברסיטה העברית סך התשלומים ששולמו בגין כל סוג של הוצאה ישירה לשנה המסתיימת ביום : 31/12/2020  נספח 3 </t>
  </si>
  <si>
    <t>מגדל קרנות נאמנות בע"מ</t>
  </si>
  <si>
    <t>Dover IX</t>
  </si>
  <si>
    <t>Harbourvest Global 17</t>
  </si>
  <si>
    <t>Harbourvest Global 18</t>
  </si>
  <si>
    <t>Pantheon GCO IV</t>
  </si>
  <si>
    <t>Pantheon GSF VI</t>
  </si>
  <si>
    <t>JVP VII Opp</t>
  </si>
  <si>
    <t>IIF III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</si>
  <si>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</si>
  <si>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</si>
  <si>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 xml:space="preserve">סך הכל נכסים לסוף שנה קודמת 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</si>
</sst>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 * #,##0.0_ ;_ * \-#,##0.0_ ;_ * &quot;-&quot;??_ ;_ @_ "/>
    <numFmt numFmtId="176" formatCode="_ * #,##0_ ;_ * \-#,##0_ ;_ * &quot;-&quot;??_ ;_ @_ "/>
    <numFmt numFmtId="177" formatCode="#,##0.0"/>
    <numFmt numFmtId="178" formatCode="0.000"/>
    <numFmt numFmtId="179" formatCode="#,##0.000"/>
    <numFmt numFmtId="180" formatCode="#,##0.0000"/>
    <numFmt numFmtId="181" formatCode="0.0"/>
    <numFmt numFmtId="182" formatCode="0.000%"/>
    <numFmt numFmtId="183" formatCode="_ * #,##0.000_ ;_ * \-#,##0.000_ ;_ * &quot;-&quot;?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5" fillId="0" borderId="0" xfId="0" applyFont="1" applyAlignment="1">
      <alignment readingOrder="2"/>
    </xf>
    <xf numFmtId="0" fontId="35" fillId="0" borderId="0" xfId="0" applyFont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Alignment="1">
      <alignment horizontal="right" readingOrder="2"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33" applyNumberFormat="1" applyFont="1" applyAlignment="1">
      <alignment/>
    </xf>
    <xf numFmtId="174" fontId="35" fillId="0" borderId="0" xfId="33" applyNumberFormat="1" applyFont="1" applyAlignment="1">
      <alignment/>
    </xf>
    <xf numFmtId="174" fontId="35" fillId="0" borderId="0" xfId="33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 readingOrder="2"/>
    </xf>
    <xf numFmtId="0" fontId="35" fillId="0" borderId="0" xfId="0" applyFont="1" applyAlignment="1">
      <alignment horizontal="right" readingOrder="2"/>
    </xf>
    <xf numFmtId="0" fontId="0" fillId="0" borderId="0" xfId="0" applyFill="1" applyAlignment="1">
      <alignment readingOrder="2"/>
    </xf>
    <xf numFmtId="3" fontId="35" fillId="0" borderId="0" xfId="0" applyNumberFormat="1" applyFont="1" applyFill="1" applyAlignment="1">
      <alignment readingOrder="2"/>
    </xf>
    <xf numFmtId="10" fontId="35" fillId="0" borderId="0" xfId="38" applyNumberFormat="1" applyFont="1" applyFill="1" applyAlignment="1">
      <alignment readingOrder="2"/>
    </xf>
    <xf numFmtId="174" fontId="35" fillId="0" borderId="0" xfId="0" applyNumberFormat="1" applyFont="1" applyAlignment="1">
      <alignment/>
    </xf>
    <xf numFmtId="171" fontId="35" fillId="0" borderId="0" xfId="33" applyFont="1" applyAlignment="1">
      <alignment/>
    </xf>
    <xf numFmtId="171" fontId="0" fillId="0" borderId="0" xfId="33" applyFont="1" applyAlignment="1">
      <alignment/>
    </xf>
    <xf numFmtId="171" fontId="35" fillId="0" borderId="0" xfId="33" applyFont="1" applyFill="1" applyAlignment="1">
      <alignment/>
    </xf>
    <xf numFmtId="171" fontId="35" fillId="0" borderId="0" xfId="33" applyFont="1" applyAlignment="1">
      <alignment readingOrder="2"/>
    </xf>
    <xf numFmtId="171" fontId="35" fillId="0" borderId="0" xfId="33" applyFont="1" applyFill="1" applyAlignment="1">
      <alignment readingOrder="2"/>
    </xf>
    <xf numFmtId="171" fontId="0" fillId="0" borderId="0" xfId="33" applyFont="1" applyFill="1" applyAlignment="1">
      <alignment readingOrder="2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174" fontId="0" fillId="0" borderId="0" xfId="33" applyNumberFormat="1" applyFont="1" applyFill="1" applyAlignment="1">
      <alignment/>
    </xf>
    <xf numFmtId="0" fontId="35" fillId="0" borderId="0" xfId="0" applyFont="1" applyFill="1" applyAlignment="1">
      <alignment horizontal="right" readingOrder="2"/>
    </xf>
    <xf numFmtId="171" fontId="35" fillId="0" borderId="0" xfId="33" applyNumberFormat="1" applyFont="1" applyAlignment="1">
      <alignment/>
    </xf>
    <xf numFmtId="0" fontId="35" fillId="0" borderId="0" xfId="0" applyFont="1" applyAlignment="1">
      <alignment horizontal="right" readingOrder="2"/>
    </xf>
    <xf numFmtId="171" fontId="35" fillId="0" borderId="0" xfId="33" applyFont="1" applyFill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3" fontId="35" fillId="0" borderId="0" xfId="0" applyNumberFormat="1" applyFont="1" applyAlignment="1">
      <alignment/>
    </xf>
    <xf numFmtId="171" fontId="0" fillId="0" borderId="0" xfId="33" applyFont="1" applyFill="1" applyAlignment="1">
      <alignment/>
    </xf>
    <xf numFmtId="43" fontId="35" fillId="0" borderId="0" xfId="0" applyNumberFormat="1" applyFont="1" applyAlignment="1">
      <alignment horizontal="right" readingOrder="2"/>
    </xf>
    <xf numFmtId="171" fontId="41" fillId="0" borderId="0" xfId="33" applyFont="1" applyAlignment="1">
      <alignment/>
    </xf>
    <xf numFmtId="0" fontId="35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35" fillId="0" borderId="0" xfId="0" applyFont="1" applyAlignment="1">
      <alignment horizontal="right" wrapText="1"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5" xfId="36"/>
    <cellStyle name="Normal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rightToLeft="1" tabSelected="1" zoomScalePageLayoutView="0" workbookViewId="0" topLeftCell="A1">
      <selection activeCell="G22" sqref="G22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3.421875" style="1" customWidth="1"/>
    <col min="4" max="4" width="11.7109375" style="1" bestFit="1" customWidth="1"/>
    <col min="5" max="5" width="11.8515625" style="1" bestFit="1" customWidth="1"/>
    <col min="6" max="16384" width="9.140625" style="1" customWidth="1"/>
  </cols>
  <sheetData>
    <row r="1" spans="2:13" ht="15">
      <c r="B1" s="37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5" t="s">
        <v>2</v>
      </c>
      <c r="D3" s="21">
        <f>+D4+D5</f>
        <v>19.75</v>
      </c>
    </row>
    <row r="4" spans="1:5" ht="15">
      <c r="A4" s="2"/>
      <c r="B4" s="2"/>
      <c r="C4" s="5" t="s">
        <v>56</v>
      </c>
      <c r="D4" s="21">
        <v>0.84</v>
      </c>
      <c r="E4" s="2"/>
    </row>
    <row r="5" spans="1:5" ht="15">
      <c r="A5" s="2"/>
      <c r="B5" s="2"/>
      <c r="C5" s="5" t="s">
        <v>57</v>
      </c>
      <c r="D5" s="21">
        <v>18.91</v>
      </c>
      <c r="E5" s="2"/>
    </row>
    <row r="6" spans="1:5" ht="15">
      <c r="A6" s="2"/>
      <c r="B6" s="2"/>
      <c r="C6" s="12"/>
      <c r="D6" s="21"/>
      <c r="E6" s="2"/>
    </row>
    <row r="7" spans="1:4" ht="15">
      <c r="A7" s="2"/>
      <c r="B7" s="2"/>
      <c r="C7" s="27" t="s">
        <v>3</v>
      </c>
      <c r="D7" s="22">
        <f>SUM(D8:D9)</f>
        <v>2.87</v>
      </c>
    </row>
    <row r="8" spans="1:5" ht="15">
      <c r="A8" s="2"/>
      <c r="B8" s="2"/>
      <c r="C8" s="5" t="s">
        <v>4</v>
      </c>
      <c r="D8" s="21">
        <v>0</v>
      </c>
      <c r="E8" s="2"/>
    </row>
    <row r="9" spans="1:5" ht="15">
      <c r="A9" s="2"/>
      <c r="B9" s="2"/>
      <c r="C9" s="5" t="s">
        <v>5</v>
      </c>
      <c r="D9" s="21">
        <v>2.87</v>
      </c>
      <c r="E9" s="2"/>
    </row>
    <row r="10" spans="1:5" ht="15">
      <c r="A10" s="2"/>
      <c r="B10" s="2"/>
      <c r="C10" s="12"/>
      <c r="D10" s="21"/>
      <c r="E10" s="2"/>
    </row>
    <row r="11" spans="1:4" ht="15">
      <c r="A11" s="2"/>
      <c r="B11" s="2"/>
      <c r="C11" s="27" t="s">
        <v>58</v>
      </c>
      <c r="D11" s="22">
        <f>D13+D14+D15</f>
        <v>0</v>
      </c>
    </row>
    <row r="12" spans="1:4" ht="15">
      <c r="A12" s="2"/>
      <c r="B12" s="2"/>
      <c r="C12" s="13"/>
      <c r="D12" s="21"/>
    </row>
    <row r="13" spans="1:5" ht="15">
      <c r="A13" s="2"/>
      <c r="B13" s="2"/>
      <c r="C13" s="27" t="s">
        <v>65</v>
      </c>
      <c r="D13" s="22">
        <v>0</v>
      </c>
      <c r="E13" s="2"/>
    </row>
    <row r="14" spans="1:5" ht="15">
      <c r="A14" s="2"/>
      <c r="B14" s="2"/>
      <c r="C14" s="5" t="s">
        <v>6</v>
      </c>
      <c r="D14" s="21">
        <v>0</v>
      </c>
      <c r="E14" s="2"/>
    </row>
    <row r="15" spans="1:5" ht="15">
      <c r="A15" s="2"/>
      <c r="B15" s="2"/>
      <c r="C15" s="5" t="s">
        <v>59</v>
      </c>
      <c r="D15" s="22">
        <v>0</v>
      </c>
      <c r="E15" s="2"/>
    </row>
    <row r="16" spans="1:5" ht="15">
      <c r="A16" s="2"/>
      <c r="B16" s="2"/>
      <c r="C16" s="12"/>
      <c r="D16" s="22"/>
      <c r="E16" s="2"/>
    </row>
    <row r="17" spans="1:4" ht="15">
      <c r="A17" s="2"/>
      <c r="B17" s="2"/>
      <c r="C17" s="5" t="s">
        <v>7</v>
      </c>
      <c r="D17" s="22">
        <f>SUM(D18:D25)</f>
        <v>161.1132176809781</v>
      </c>
    </row>
    <row r="18" spans="1:5" ht="15">
      <c r="A18" s="2"/>
      <c r="B18" s="2"/>
      <c r="C18" s="5" t="s">
        <v>60</v>
      </c>
      <c r="D18" s="22">
        <v>59.880799830178084</v>
      </c>
      <c r="E18" s="2"/>
    </row>
    <row r="19" spans="1:5" ht="15">
      <c r="A19" s="2"/>
      <c r="B19" s="2"/>
      <c r="C19" s="5" t="s">
        <v>8</v>
      </c>
      <c r="D19" s="22">
        <v>22.162417850799997</v>
      </c>
      <c r="E19" s="2"/>
    </row>
    <row r="20" spans="1:5" ht="15">
      <c r="A20" s="2"/>
      <c r="B20" s="2"/>
      <c r="C20" s="5" t="s">
        <v>61</v>
      </c>
      <c r="D20" s="22">
        <v>0</v>
      </c>
      <c r="E20" s="2"/>
    </row>
    <row r="21" spans="1:5" ht="15">
      <c r="A21" s="2"/>
      <c r="B21" s="2"/>
      <c r="C21" s="5" t="s">
        <v>62</v>
      </c>
      <c r="D21" s="22">
        <v>0</v>
      </c>
      <c r="E21" s="2"/>
    </row>
    <row r="22" spans="1:5" ht="15">
      <c r="A22" s="2"/>
      <c r="B22" s="2"/>
      <c r="C22" s="5" t="s">
        <v>74</v>
      </c>
      <c r="D22" s="2">
        <v>15.53</v>
      </c>
      <c r="E22" s="2"/>
    </row>
    <row r="23" spans="1:5" ht="15">
      <c r="A23" s="2"/>
      <c r="B23" s="2"/>
      <c r="C23" s="5" t="s">
        <v>75</v>
      </c>
      <c r="D23" s="2">
        <v>32.71</v>
      </c>
      <c r="E23" s="2"/>
    </row>
    <row r="24" spans="1:5" ht="15">
      <c r="A24" s="2"/>
      <c r="B24" s="2"/>
      <c r="C24" s="5" t="s">
        <v>9</v>
      </c>
      <c r="D24" s="2">
        <v>1.96</v>
      </c>
      <c r="E24" s="2"/>
    </row>
    <row r="25" spans="1:5" ht="15">
      <c r="A25" s="2"/>
      <c r="B25" s="2"/>
      <c r="C25" s="5" t="s">
        <v>10</v>
      </c>
      <c r="D25" s="2">
        <v>28.87</v>
      </c>
      <c r="E25" s="2"/>
    </row>
    <row r="26" spans="1:5" ht="15">
      <c r="A26" s="2"/>
      <c r="B26" s="2"/>
      <c r="C26" s="12"/>
      <c r="D26" s="22"/>
      <c r="E26" s="2"/>
    </row>
    <row r="27" spans="1:4" ht="15">
      <c r="A27" s="2"/>
      <c r="B27" s="2"/>
      <c r="C27" s="5" t="s">
        <v>11</v>
      </c>
      <c r="D27" s="23"/>
    </row>
    <row r="28" spans="1:5" ht="15">
      <c r="A28" s="2"/>
      <c r="B28" s="2"/>
      <c r="C28" s="5" t="s">
        <v>12</v>
      </c>
      <c r="D28" s="22">
        <v>0</v>
      </c>
      <c r="E28" s="2"/>
    </row>
    <row r="29" spans="1:5" ht="15">
      <c r="A29" s="2"/>
      <c r="B29" s="2"/>
      <c r="C29" s="5" t="s">
        <v>13</v>
      </c>
      <c r="D29" s="22">
        <v>0</v>
      </c>
      <c r="E29" s="2"/>
    </row>
    <row r="30" spans="1:5" ht="15">
      <c r="A30" s="2"/>
      <c r="B30" s="2"/>
      <c r="C30" s="12"/>
      <c r="D30" s="22"/>
      <c r="E30" s="2"/>
    </row>
    <row r="31" spans="1:5" ht="15">
      <c r="A31" s="2"/>
      <c r="B31" s="2"/>
      <c r="C31" s="5" t="s">
        <v>63</v>
      </c>
      <c r="D31" s="22">
        <f>+D3+D7+D11+D17</f>
        <v>183.7332176809781</v>
      </c>
      <c r="E31" s="2"/>
    </row>
    <row r="32" spans="1:4" ht="15">
      <c r="A32" s="2"/>
      <c r="B32" s="2"/>
      <c r="C32" s="5" t="s">
        <v>14</v>
      </c>
      <c r="D32" s="14"/>
    </row>
    <row r="33" spans="1:5" ht="30">
      <c r="A33" s="2"/>
      <c r="B33" s="2"/>
      <c r="C33" s="39" t="s">
        <v>96</v>
      </c>
      <c r="D33" s="16">
        <f>+(D29+D17+D13)/D35</f>
        <v>0.0014370866166654307</v>
      </c>
      <c r="E33" s="2"/>
    </row>
    <row r="34" spans="1:5" ht="15">
      <c r="A34" s="2"/>
      <c r="B34" s="2"/>
      <c r="C34" s="5" t="s">
        <v>97</v>
      </c>
      <c r="D34" s="16">
        <f>+D31/D35</f>
        <v>0.0016388509395240261</v>
      </c>
      <c r="E34" s="2"/>
    </row>
    <row r="35" spans="1:5" ht="15">
      <c r="A35" s="2"/>
      <c r="B35" s="2"/>
      <c r="C35" s="12" t="s">
        <v>98</v>
      </c>
      <c r="D35" s="15">
        <v>112111</v>
      </c>
      <c r="E35" s="2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rightToLeft="1" zoomScale="90" zoomScaleNormal="90" zoomScalePageLayoutView="0" workbookViewId="0" topLeftCell="A1">
      <selection activeCell="D21" sqref="D21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  <col min="7" max="7" width="19.7109375" style="0" bestFit="1" customWidth="1"/>
  </cols>
  <sheetData>
    <row r="1" spans="2:9" s="1" customFormat="1" ht="15">
      <c r="B1" s="37" t="s">
        <v>86</v>
      </c>
      <c r="C1" s="38"/>
      <c r="D1" s="38"/>
      <c r="E1" s="38"/>
      <c r="F1" s="38"/>
      <c r="G1" s="38"/>
      <c r="H1" s="38"/>
      <c r="I1" s="38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15</v>
      </c>
    </row>
    <row r="4" spans="1:3" ht="15">
      <c r="A4" s="3"/>
      <c r="B4" s="3"/>
      <c r="C4" s="6" t="s">
        <v>16</v>
      </c>
    </row>
    <row r="5" spans="1:7" ht="15">
      <c r="A5" s="3"/>
      <c r="B5" s="3"/>
      <c r="C5" s="7" t="s">
        <v>67</v>
      </c>
      <c r="D5">
        <v>0.84</v>
      </c>
      <c r="G5" s="7"/>
    </row>
    <row r="6" spans="3:7" ht="15">
      <c r="C6" s="6" t="s">
        <v>17</v>
      </c>
      <c r="D6" s="18">
        <f>D5</f>
        <v>0.84</v>
      </c>
      <c r="G6" s="7"/>
    </row>
    <row r="7" spans="3:7" ht="15">
      <c r="C7" s="6" t="s">
        <v>18</v>
      </c>
      <c r="D7" s="19"/>
      <c r="G7" s="7"/>
    </row>
    <row r="8" spans="1:7" ht="15">
      <c r="A8" s="3"/>
      <c r="B8" s="3"/>
      <c r="C8" s="7" t="s">
        <v>19</v>
      </c>
      <c r="D8">
        <v>16.73</v>
      </c>
      <c r="E8" s="3"/>
      <c r="F8" s="24"/>
      <c r="G8" s="7"/>
    </row>
    <row r="9" spans="1:7" ht="15">
      <c r="A9" s="3"/>
      <c r="B9" s="3"/>
      <c r="C9" s="7" t="s">
        <v>20</v>
      </c>
      <c r="D9">
        <v>1.44</v>
      </c>
      <c r="G9" s="7"/>
    </row>
    <row r="10" spans="1:7" ht="15">
      <c r="A10" s="3"/>
      <c r="B10" s="3"/>
      <c r="C10" s="7" t="s">
        <v>70</v>
      </c>
      <c r="D10">
        <v>0.74</v>
      </c>
      <c r="G10" s="7"/>
    </row>
    <row r="11" spans="1:7" ht="15">
      <c r="A11" s="3"/>
      <c r="B11" s="3"/>
      <c r="C11" s="6" t="s">
        <v>21</v>
      </c>
      <c r="D11" s="18">
        <f>SUM(D8:D10)</f>
        <v>18.91</v>
      </c>
      <c r="E11" s="17"/>
      <c r="F11" s="24"/>
      <c r="G11" s="25"/>
    </row>
    <row r="12" spans="1:7" ht="15">
      <c r="A12" s="3"/>
      <c r="B12" s="3"/>
      <c r="C12" s="6" t="s">
        <v>22</v>
      </c>
      <c r="D12" s="18">
        <f>D11+D6</f>
        <v>19.75</v>
      </c>
      <c r="E12" s="33"/>
      <c r="G12" s="7"/>
    </row>
    <row r="13" spans="1:7" ht="15">
      <c r="A13" s="3"/>
      <c r="B13" s="3"/>
      <c r="C13" s="6" t="s">
        <v>23</v>
      </c>
      <c r="D13" s="8"/>
      <c r="G13" s="7"/>
    </row>
    <row r="14" spans="1:4" ht="15">
      <c r="A14" s="3"/>
      <c r="B14" s="3"/>
      <c r="C14" s="6" t="s">
        <v>16</v>
      </c>
      <c r="D14" s="8"/>
    </row>
    <row r="15" spans="3:4" ht="14.25">
      <c r="C15" s="7" t="s">
        <v>24</v>
      </c>
      <c r="D15" s="8">
        <v>0</v>
      </c>
    </row>
    <row r="16" spans="3:4" ht="14.25">
      <c r="C16" s="7" t="s">
        <v>25</v>
      </c>
      <c r="D16" s="8">
        <v>0</v>
      </c>
    </row>
    <row r="17" spans="3:4" ht="14.25">
      <c r="C17" s="7" t="s">
        <v>26</v>
      </c>
      <c r="D17" s="8">
        <v>0</v>
      </c>
    </row>
    <row r="18" spans="1:5" ht="15">
      <c r="A18" s="3"/>
      <c r="B18" s="3"/>
      <c r="C18" s="6" t="s">
        <v>17</v>
      </c>
      <c r="D18" s="9">
        <v>0</v>
      </c>
      <c r="E18" s="3"/>
    </row>
    <row r="19" spans="1:4" ht="15">
      <c r="A19" s="3"/>
      <c r="B19" s="3"/>
      <c r="C19" s="6" t="s">
        <v>18</v>
      </c>
      <c r="D19" s="8"/>
    </row>
    <row r="20" spans="3:4" ht="14.25">
      <c r="C20" s="4" t="s">
        <v>19</v>
      </c>
      <c r="D20" s="34">
        <v>2.87</v>
      </c>
    </row>
    <row r="21" spans="1:5" ht="15">
      <c r="A21" s="3"/>
      <c r="B21" s="3"/>
      <c r="C21" s="6" t="s">
        <v>21</v>
      </c>
      <c r="D21" s="18">
        <f>D20</f>
        <v>2.87</v>
      </c>
      <c r="E21" s="3"/>
    </row>
    <row r="22" spans="1:5" ht="15">
      <c r="A22" s="3"/>
      <c r="B22" s="3"/>
      <c r="C22" s="6" t="s">
        <v>27</v>
      </c>
      <c r="D22" s="18">
        <f>D21</f>
        <v>2.87</v>
      </c>
      <c r="E22" s="3"/>
    </row>
    <row r="23" spans="1:4" ht="15">
      <c r="A23" s="3"/>
      <c r="B23" s="3"/>
      <c r="C23" s="6" t="s">
        <v>28</v>
      </c>
      <c r="D23" s="8"/>
    </row>
    <row r="24" spans="3:4" ht="14.25">
      <c r="C24" s="4" t="s">
        <v>66</v>
      </c>
      <c r="D24" s="26">
        <v>0</v>
      </c>
    </row>
    <row r="25" spans="1:5" ht="15">
      <c r="A25" s="3"/>
      <c r="B25" s="3"/>
      <c r="C25" s="6" t="s">
        <v>29</v>
      </c>
      <c r="D25" s="9">
        <v>0</v>
      </c>
      <c r="E25" s="3"/>
    </row>
    <row r="26" spans="1:4" ht="15">
      <c r="A26" s="3"/>
      <c r="B26" s="3"/>
      <c r="C26" s="6" t="s">
        <v>30</v>
      </c>
      <c r="D26" s="8"/>
    </row>
    <row r="27" spans="3:4" ht="14.25">
      <c r="C27" s="7" t="s">
        <v>31</v>
      </c>
      <c r="D27" s="8">
        <v>0</v>
      </c>
    </row>
    <row r="28" spans="3:4" ht="14.25">
      <c r="C28" s="7" t="s">
        <v>32</v>
      </c>
      <c r="D28" s="8">
        <v>0</v>
      </c>
    </row>
    <row r="29" spans="3:4" ht="14.25">
      <c r="C29" s="7" t="s">
        <v>26</v>
      </c>
      <c r="D29" s="8">
        <v>0</v>
      </c>
    </row>
    <row r="30" spans="1:5" ht="15">
      <c r="A30" s="3"/>
      <c r="B30" s="3"/>
      <c r="C30" s="6" t="s">
        <v>33</v>
      </c>
      <c r="D30" s="9">
        <v>0</v>
      </c>
      <c r="E30" s="3"/>
    </row>
    <row r="31" spans="1:4" ht="15">
      <c r="A31" s="3"/>
      <c r="B31" s="3"/>
      <c r="C31" s="6" t="s">
        <v>34</v>
      </c>
      <c r="D31" s="8"/>
    </row>
    <row r="32" spans="3:4" ht="14.25">
      <c r="C32" s="7" t="s">
        <v>31</v>
      </c>
      <c r="D32" s="8">
        <v>0</v>
      </c>
    </row>
    <row r="33" spans="3:4" ht="14.25">
      <c r="C33" s="7" t="s">
        <v>26</v>
      </c>
      <c r="D33" s="8">
        <v>0</v>
      </c>
    </row>
    <row r="34" spans="1:5" ht="15">
      <c r="A34" s="3"/>
      <c r="B34" s="3"/>
      <c r="C34" s="6" t="s">
        <v>35</v>
      </c>
      <c r="D34" s="9">
        <v>0</v>
      </c>
      <c r="E34" s="3"/>
    </row>
    <row r="35" spans="1:4" ht="15">
      <c r="A35" s="3"/>
      <c r="B35" s="3"/>
      <c r="C35" s="6" t="s">
        <v>36</v>
      </c>
      <c r="D35" s="8"/>
    </row>
    <row r="36" spans="3:4" ht="14.25">
      <c r="C36" s="7" t="s">
        <v>31</v>
      </c>
      <c r="D36" s="8">
        <v>0</v>
      </c>
    </row>
    <row r="37" spans="3:4" ht="14.25">
      <c r="C37" s="7" t="s">
        <v>26</v>
      </c>
      <c r="D37" s="8">
        <v>0</v>
      </c>
    </row>
    <row r="38" spans="1:5" ht="15">
      <c r="A38" s="3"/>
      <c r="B38" s="3"/>
      <c r="C38" s="6" t="s">
        <v>37</v>
      </c>
      <c r="D38" s="9">
        <v>0</v>
      </c>
      <c r="E38" s="3"/>
    </row>
    <row r="39" spans="1:5" ht="15">
      <c r="A39" s="3"/>
      <c r="B39" s="3"/>
      <c r="C39" s="6" t="s">
        <v>38</v>
      </c>
      <c r="D39" s="28">
        <f>D6+D11+D21+D24</f>
        <v>22.62</v>
      </c>
      <c r="E39" s="3"/>
    </row>
    <row r="40" spans="1:5" ht="15">
      <c r="A40" s="3"/>
      <c r="B40" s="3"/>
      <c r="C40" s="11" t="s">
        <v>64</v>
      </c>
      <c r="D40" s="9">
        <f>'סך התשלומים ששולמו בגין כל סוג '!D35</f>
        <v>112111</v>
      </c>
      <c r="E40" s="3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rightToLeft="1" zoomScalePageLayoutView="0" workbookViewId="0" topLeftCell="A1">
      <selection activeCell="D65" sqref="D65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1.7109375" style="0" bestFit="1" customWidth="1"/>
    <col min="5" max="5" width="21.421875" style="0" bestFit="1" customWidth="1"/>
    <col min="6" max="6" width="46.421875" style="0" bestFit="1" customWidth="1"/>
    <col min="7" max="7" width="10.140625" style="0" bestFit="1" customWidth="1"/>
  </cols>
  <sheetData>
    <row r="1" spans="2:11" s="1" customFormat="1" ht="15">
      <c r="B1" s="37" t="s">
        <v>87</v>
      </c>
      <c r="C1" s="38"/>
      <c r="D1" s="38"/>
      <c r="E1" s="38"/>
      <c r="F1" s="38"/>
      <c r="G1" s="38"/>
      <c r="H1" s="38"/>
      <c r="I1" s="38"/>
      <c r="J1" s="38"/>
      <c r="K1" s="38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39</v>
      </c>
    </row>
    <row r="4" spans="3:4" ht="14.25">
      <c r="C4" s="7" t="s">
        <v>40</v>
      </c>
      <c r="D4" s="8"/>
    </row>
    <row r="5" spans="3:4" ht="14.25">
      <c r="C5" s="7" t="s">
        <v>69</v>
      </c>
      <c r="D5" s="19">
        <v>22.798</v>
      </c>
    </row>
    <row r="6" spans="3:4" ht="14.25">
      <c r="C6" s="7" t="s">
        <v>94</v>
      </c>
      <c r="D6" s="19">
        <v>6.613</v>
      </c>
    </row>
    <row r="7" spans="3:4" ht="14.25">
      <c r="C7" s="7" t="s">
        <v>95</v>
      </c>
      <c r="D7" s="19">
        <f>7.24</f>
        <v>7.24</v>
      </c>
    </row>
    <row r="8" spans="3:4" ht="14.25">
      <c r="C8" s="7" t="s">
        <v>26</v>
      </c>
      <c r="D8" s="19">
        <f>59.88-D5-D6-D7</f>
        <v>23.229000000000006</v>
      </c>
    </row>
    <row r="9" spans="3:4" ht="14.25" hidden="1">
      <c r="C9" s="7"/>
      <c r="D9" s="19"/>
    </row>
    <row r="10" spans="3:4" ht="14.25" hidden="1">
      <c r="C10" s="7"/>
      <c r="D10" s="19"/>
    </row>
    <row r="11" spans="3:6" ht="15">
      <c r="C11" s="6" t="s">
        <v>41</v>
      </c>
      <c r="D11" s="18">
        <f>SUM(D5:D10)</f>
        <v>59.88</v>
      </c>
      <c r="E11" s="35"/>
      <c r="F11" s="22"/>
    </row>
    <row r="12" spans="1:6" ht="15">
      <c r="A12" s="3"/>
      <c r="B12" s="3"/>
      <c r="C12" s="6" t="s">
        <v>42</v>
      </c>
      <c r="D12" s="8"/>
      <c r="E12" s="29"/>
      <c r="F12" s="22"/>
    </row>
    <row r="13" spans="1:4" ht="15">
      <c r="A13" s="3"/>
      <c r="B13" s="3"/>
      <c r="C13" s="7" t="s">
        <v>43</v>
      </c>
      <c r="D13" s="18"/>
    </row>
    <row r="14" spans="1:4" ht="15">
      <c r="A14" s="3"/>
      <c r="B14" s="3"/>
      <c r="C14" s="7" t="s">
        <v>89</v>
      </c>
      <c r="D14" s="36">
        <v>4.222</v>
      </c>
    </row>
    <row r="15" spans="1:4" ht="15">
      <c r="A15" s="3"/>
      <c r="B15" s="3"/>
      <c r="C15" s="7" t="s">
        <v>90</v>
      </c>
      <c r="D15" s="36">
        <v>5.459</v>
      </c>
    </row>
    <row r="16" spans="1:4" ht="15">
      <c r="A16" s="3"/>
      <c r="B16" s="3"/>
      <c r="C16" s="7" t="s">
        <v>91</v>
      </c>
      <c r="D16" s="36">
        <v>2.224</v>
      </c>
    </row>
    <row r="17" spans="1:4" ht="15">
      <c r="A17" s="3"/>
      <c r="B17" s="3"/>
      <c r="C17" s="7" t="s">
        <v>92</v>
      </c>
      <c r="D17" s="36">
        <v>2.724</v>
      </c>
    </row>
    <row r="18" spans="1:4" ht="15">
      <c r="A18" s="3"/>
      <c r="B18" s="3"/>
      <c r="C18" s="7" t="s">
        <v>93</v>
      </c>
      <c r="D18" s="36">
        <v>2.724</v>
      </c>
    </row>
    <row r="19" spans="3:4" ht="14.25">
      <c r="C19" s="7" t="s">
        <v>26</v>
      </c>
      <c r="D19" s="36">
        <f>22.162-D14-D15-D16-D17-D18</f>
        <v>4.8089999999999975</v>
      </c>
    </row>
    <row r="20" spans="3:6" ht="15">
      <c r="C20" s="6" t="s">
        <v>44</v>
      </c>
      <c r="D20" s="18">
        <f>SUM(D14:D19)</f>
        <v>22.162</v>
      </c>
      <c r="E20" s="22"/>
      <c r="F20" s="24"/>
    </row>
    <row r="21" spans="3:4" ht="15">
      <c r="C21" s="6" t="s">
        <v>45</v>
      </c>
      <c r="D21" s="8"/>
    </row>
    <row r="22" spans="3:4" ht="14.25">
      <c r="C22" s="7" t="s">
        <v>31</v>
      </c>
      <c r="D22" s="8">
        <v>0</v>
      </c>
    </row>
    <row r="23" spans="1:5" ht="15">
      <c r="A23" s="3"/>
      <c r="B23" s="3"/>
      <c r="C23" s="7" t="s">
        <v>32</v>
      </c>
      <c r="D23" s="8">
        <v>0</v>
      </c>
      <c r="E23" s="3"/>
    </row>
    <row r="24" spans="1:4" ht="15">
      <c r="A24" s="3"/>
      <c r="B24" s="3"/>
      <c r="C24" s="7" t="s">
        <v>26</v>
      </c>
      <c r="D24" s="8">
        <v>0</v>
      </c>
    </row>
    <row r="25" spans="3:4" ht="15">
      <c r="C25" s="6" t="s">
        <v>46</v>
      </c>
      <c r="D25" s="9">
        <v>0</v>
      </c>
    </row>
    <row r="26" spans="3:4" ht="15">
      <c r="C26" s="6" t="s">
        <v>47</v>
      </c>
      <c r="D26" s="8"/>
    </row>
    <row r="27" spans="3:4" ht="14.25">
      <c r="C27" s="7" t="s">
        <v>31</v>
      </c>
      <c r="D27" s="8">
        <v>0</v>
      </c>
    </row>
    <row r="28" spans="1:5" ht="15">
      <c r="A28" s="3"/>
      <c r="B28" s="3"/>
      <c r="C28" s="7" t="s">
        <v>32</v>
      </c>
      <c r="D28" s="8">
        <v>0</v>
      </c>
      <c r="E28" s="3"/>
    </row>
    <row r="29" spans="1:4" ht="15">
      <c r="A29" s="3"/>
      <c r="B29" s="3"/>
      <c r="C29" s="7" t="s">
        <v>26</v>
      </c>
      <c r="D29" s="8">
        <v>0</v>
      </c>
    </row>
    <row r="30" spans="1:4" ht="15">
      <c r="A30" s="3"/>
      <c r="B30" s="3"/>
      <c r="C30" s="6" t="s">
        <v>48</v>
      </c>
      <c r="D30" s="9">
        <v>0</v>
      </c>
    </row>
    <row r="31" spans="3:4" ht="15">
      <c r="C31" s="6" t="s">
        <v>49</v>
      </c>
      <c r="D31" s="8"/>
    </row>
    <row r="32" spans="1:5" ht="15">
      <c r="A32" s="3"/>
      <c r="B32" s="3"/>
      <c r="C32" s="6" t="s">
        <v>50</v>
      </c>
      <c r="D32" s="8"/>
      <c r="E32" s="3"/>
    </row>
    <row r="33" spans="1:4" ht="15">
      <c r="A33" s="3"/>
      <c r="B33" s="3"/>
      <c r="C33" s="7" t="s">
        <v>83</v>
      </c>
      <c r="D33">
        <v>1.96</v>
      </c>
    </row>
    <row r="34" spans="1:4" ht="15" hidden="1">
      <c r="A34" s="3"/>
      <c r="B34" s="3"/>
      <c r="C34" s="7"/>
      <c r="D34" s="19"/>
    </row>
    <row r="35" spans="1:4" ht="15">
      <c r="A35" s="3"/>
      <c r="B35" s="3"/>
      <c r="C35" s="6" t="s">
        <v>51</v>
      </c>
      <c r="D35" s="30">
        <f>SUM(D33:D34)</f>
        <v>1.96</v>
      </c>
    </row>
    <row r="36" spans="1:4" ht="15">
      <c r="A36" s="3"/>
      <c r="B36" s="3"/>
      <c r="C36" s="6" t="s">
        <v>52</v>
      </c>
      <c r="D36" s="10">
        <v>0</v>
      </c>
    </row>
    <row r="37" spans="1:3" ht="15" hidden="1">
      <c r="A37" s="3"/>
      <c r="B37" s="3"/>
      <c r="C37" s="7"/>
    </row>
    <row r="38" spans="1:3" ht="15" hidden="1">
      <c r="A38" s="3"/>
      <c r="B38" s="3"/>
      <c r="C38" s="7"/>
    </row>
    <row r="39" spans="1:3" ht="15" hidden="1">
      <c r="A39" s="3"/>
      <c r="B39" s="3"/>
      <c r="C39" s="7"/>
    </row>
    <row r="40" spans="1:3" ht="15" hidden="1">
      <c r="A40" s="3"/>
      <c r="B40" s="3"/>
      <c r="C40" s="7"/>
    </row>
    <row r="41" spans="1:3" ht="15" hidden="1">
      <c r="A41" s="3"/>
      <c r="B41" s="3"/>
      <c r="C41" s="7"/>
    </row>
    <row r="42" spans="1:3" ht="15" hidden="1">
      <c r="A42" s="3"/>
      <c r="B42" s="3"/>
      <c r="C42" s="7"/>
    </row>
    <row r="43" spans="1:3" ht="15" hidden="1">
      <c r="A43" s="3"/>
      <c r="B43" s="3"/>
      <c r="C43" s="7"/>
    </row>
    <row r="44" spans="1:3" ht="15" hidden="1">
      <c r="A44" s="3"/>
      <c r="B44" s="3"/>
      <c r="C44" s="7"/>
    </row>
    <row r="45" ht="14.25" hidden="1">
      <c r="C45" s="7"/>
    </row>
    <row r="46" spans="1:6" ht="15">
      <c r="A46" s="3"/>
      <c r="B46" s="3"/>
      <c r="C46" s="6" t="s">
        <v>53</v>
      </c>
      <c r="D46" s="20">
        <f>SUM(D37:D45)</f>
        <v>0</v>
      </c>
      <c r="F46" s="24"/>
    </row>
    <row r="47" spans="1:6" ht="15">
      <c r="A47" s="3"/>
      <c r="B47" s="3"/>
      <c r="C47" s="7" t="s">
        <v>71</v>
      </c>
      <c r="D47">
        <v>28.87</v>
      </c>
      <c r="F47" s="24"/>
    </row>
    <row r="48" spans="1:6" ht="15">
      <c r="A48" s="3"/>
      <c r="B48" s="3"/>
      <c r="C48" s="6" t="s">
        <v>54</v>
      </c>
      <c r="D48" s="20">
        <f>D47</f>
        <v>28.87</v>
      </c>
      <c r="F48" s="24"/>
    </row>
    <row r="49" spans="1:4" ht="15">
      <c r="A49" s="3"/>
      <c r="B49" s="3"/>
      <c r="C49" s="6" t="s">
        <v>78</v>
      </c>
      <c r="D49" s="8"/>
    </row>
    <row r="50" spans="1:5" ht="15">
      <c r="A50" s="3"/>
      <c r="B50" s="3"/>
      <c r="C50" s="6" t="s">
        <v>76</v>
      </c>
      <c r="D50" s="8"/>
      <c r="E50" s="7"/>
    </row>
    <row r="51" spans="1:6" ht="15">
      <c r="A51" s="3"/>
      <c r="B51" s="3"/>
      <c r="C51" s="7" t="s">
        <v>82</v>
      </c>
      <c r="D51">
        <v>3.62</v>
      </c>
      <c r="E51" s="7"/>
      <c r="F51" s="7"/>
    </row>
    <row r="52" spans="1:6" ht="15">
      <c r="A52" s="3"/>
      <c r="B52" s="3"/>
      <c r="C52" s="7" t="s">
        <v>88</v>
      </c>
      <c r="D52">
        <v>5.16</v>
      </c>
      <c r="E52" s="32"/>
      <c r="F52" s="7"/>
    </row>
    <row r="53" spans="1:6" ht="15">
      <c r="A53" s="3"/>
      <c r="B53" s="3"/>
      <c r="C53" s="7" t="s">
        <v>83</v>
      </c>
      <c r="D53">
        <v>0.29</v>
      </c>
      <c r="E53" s="32"/>
      <c r="F53" s="7"/>
    </row>
    <row r="54" spans="1:6" ht="15">
      <c r="A54" s="3"/>
      <c r="B54" s="3"/>
      <c r="C54" s="7" t="s">
        <v>84</v>
      </c>
      <c r="D54">
        <v>1.71</v>
      </c>
      <c r="E54" s="32"/>
      <c r="F54" s="7"/>
    </row>
    <row r="55" spans="1:6" ht="15">
      <c r="A55" s="3"/>
      <c r="B55" s="3"/>
      <c r="C55" s="7" t="s">
        <v>73</v>
      </c>
      <c r="D55">
        <v>4.75</v>
      </c>
      <c r="E55" s="32"/>
      <c r="F55" s="7"/>
    </row>
    <row r="56" spans="3:6" ht="15">
      <c r="C56" s="6" t="s">
        <v>77</v>
      </c>
      <c r="D56" s="28">
        <f>SUM(D51:D55)</f>
        <v>15.530000000000001</v>
      </c>
      <c r="E56" s="24"/>
      <c r="F56" s="7"/>
    </row>
    <row r="57" spans="3:4" ht="15">
      <c r="C57" s="6" t="s">
        <v>79</v>
      </c>
      <c r="D57" s="8"/>
    </row>
    <row r="58" spans="3:4" ht="14.25">
      <c r="C58" s="7" t="s">
        <v>68</v>
      </c>
      <c r="D58">
        <v>5.47</v>
      </c>
    </row>
    <row r="59" spans="3:4" ht="14.25" hidden="1">
      <c r="C59" s="7"/>
      <c r="D59" s="31"/>
    </row>
    <row r="60" spans="3:4" ht="14.25" hidden="1">
      <c r="C60" s="7"/>
      <c r="D60" s="31"/>
    </row>
    <row r="61" spans="3:4" ht="14.25">
      <c r="C61" s="7" t="s">
        <v>72</v>
      </c>
      <c r="D61" s="31">
        <f>32.71-D58</f>
        <v>27.240000000000002</v>
      </c>
    </row>
    <row r="62" spans="3:5" ht="15">
      <c r="C62" s="6" t="s">
        <v>80</v>
      </c>
      <c r="D62" s="18">
        <f>SUM(D58:D61)</f>
        <v>32.71</v>
      </c>
      <c r="E62" s="24"/>
    </row>
    <row r="63" spans="3:5" ht="15">
      <c r="C63" s="6" t="s">
        <v>81</v>
      </c>
      <c r="D63" s="18">
        <f>+D62+D56</f>
        <v>48.24</v>
      </c>
      <c r="E63" s="24"/>
    </row>
    <row r="64" spans="3:4" ht="15">
      <c r="C64" s="6" t="s">
        <v>55</v>
      </c>
      <c r="D64" s="18">
        <f>+D63+D48+D20+D11+D35</f>
        <v>161.112</v>
      </c>
    </row>
    <row r="65" spans="3:4" ht="15">
      <c r="C65" s="6" t="s">
        <v>64</v>
      </c>
      <c r="D65" s="9">
        <f>'סך התשלומים ששולמו בגין כל סוג '!D35</f>
        <v>112111</v>
      </c>
    </row>
    <row r="66" ht="14.25">
      <c r="D66" s="24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</sheetData>
  <sheetProtection/>
  <mergeCells count="1">
    <mergeCell ref="B1:K1"/>
  </mergeCells>
  <conditionalFormatting sqref="C58:C60">
    <cfRule type="duplicateValues" priority="1" dxfId="2" stopIfTrue="1">
      <formula>AND(COUNTIF($C$58:$C$60,C58)&gt;1,NOT(ISBLANK(C58)))</formula>
    </cfRule>
  </conditionalFormatting>
  <conditionalFormatting sqref="C61:C92">
    <cfRule type="duplicateValues" priority="10" dxfId="2" stopIfTrue="1">
      <formula>AND(COUNTIF($C$61:$C$92,C61)&gt;1,NOT(ISBLANK(C61)))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Sveta</cp:lastModifiedBy>
  <cp:lastPrinted>2019-05-26T15:00:01Z</cp:lastPrinted>
  <dcterms:created xsi:type="dcterms:W3CDTF">2017-08-03T06:46:24Z</dcterms:created>
  <dcterms:modified xsi:type="dcterms:W3CDTF">2021-02-01T14:47:14Z</dcterms:modified>
  <cp:category/>
  <cp:version/>
  <cp:contentType/>
  <cp:contentStatus/>
</cp:coreProperties>
</file>